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d12\AC\Temp\"/>
    </mc:Choice>
  </mc:AlternateContent>
  <xr:revisionPtr revIDLastSave="0" documentId="8_{93411778-5A98-1140-BDEF-68DEAC7F7566}" xr6:coauthVersionLast="47" xr6:coauthVersionMax="47" xr10:uidLastSave="{00000000-0000-0000-0000-000000000000}"/>
  <bookViews>
    <workbookView xWindow="-60" yWindow="-60" windowWidth="15480" windowHeight="11640" xr2:uid="{0EC5B661-1877-430B-B8F9-F17671CC19D0}"/>
  </bookViews>
  <sheets>
    <sheet name="要項" sheetId="7" r:id="rId1"/>
    <sheet name="組合せ" sheetId="1" r:id="rId2"/>
  </sheets>
  <definedNames>
    <definedName name="_xlnm.Print_Area" localSheetId="1">組合せ!$A$1:$X$60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M43" i="1"/>
  <c r="P43" i="1"/>
  <c r="M45" i="1"/>
  <c r="G45" i="1"/>
  <c r="V45" i="1"/>
  <c r="P45" i="1"/>
  <c r="V43" i="1"/>
  <c r="G43" i="1"/>
  <c r="V44" i="1"/>
  <c r="P44" i="1"/>
  <c r="M44" i="1"/>
  <c r="G44" i="1"/>
  <c r="M42" i="1"/>
  <c r="G42" i="1"/>
  <c r="P42" i="1"/>
  <c r="V42" i="1"/>
  <c r="V41" i="1"/>
  <c r="P41" i="1"/>
  <c r="M41" i="1"/>
  <c r="G41" i="1"/>
  <c r="V40" i="1"/>
  <c r="P40" i="1"/>
  <c r="M40" i="1"/>
  <c r="G40" i="1"/>
  <c r="V19" i="1"/>
  <c r="P19" i="1"/>
  <c r="M19" i="1"/>
  <c r="G19" i="1"/>
  <c r="V18" i="1"/>
  <c r="P18" i="1"/>
  <c r="M18" i="1"/>
  <c r="G18" i="1"/>
  <c r="G17" i="1"/>
  <c r="V16" i="1"/>
  <c r="P16" i="1"/>
  <c r="M16" i="1"/>
  <c r="G16" i="1"/>
  <c r="N57" i="1"/>
  <c r="L58" i="1"/>
  <c r="S58" i="1"/>
  <c r="N56" i="1"/>
  <c r="L34" i="1"/>
  <c r="N34" i="1"/>
  <c r="I57" i="1"/>
  <c r="K57" i="1"/>
  <c r="I51" i="1"/>
  <c r="L52" i="1"/>
  <c r="S52" i="1"/>
  <c r="Q52" i="1"/>
  <c r="N50" i="1"/>
  <c r="L57" i="1"/>
  <c r="L56" i="1"/>
  <c r="H50" i="1"/>
  <c r="F50" i="1"/>
  <c r="H56" i="1"/>
  <c r="F56" i="1"/>
  <c r="K56" i="1"/>
  <c r="N51" i="1"/>
  <c r="L51" i="1"/>
  <c r="I50" i="1"/>
  <c r="O52" i="1"/>
  <c r="F26" i="1"/>
  <c r="I26" i="1"/>
  <c r="K33" i="1"/>
  <c r="I27" i="1"/>
  <c r="S27" i="1"/>
  <c r="Q27" i="1"/>
  <c r="D13" i="1"/>
  <c r="B14" i="1"/>
  <c r="D14" i="1"/>
  <c r="D16" i="1"/>
  <c r="B17" i="1"/>
  <c r="N33" i="1"/>
  <c r="L33" i="1"/>
  <c r="N26" i="1"/>
  <c r="H32" i="1"/>
  <c r="D40" i="1"/>
  <c r="B41" i="1"/>
  <c r="D41" i="1"/>
  <c r="B42" i="1"/>
  <c r="D42" i="1"/>
  <c r="B43" i="1"/>
  <c r="D43" i="1"/>
  <c r="B44" i="1"/>
  <c r="D44" i="1"/>
  <c r="B45" i="1"/>
  <c r="D45" i="1"/>
  <c r="B46" i="1"/>
  <c r="K32" i="1"/>
  <c r="I66" i="1"/>
  <c r="C70" i="1"/>
  <c r="I70" i="1"/>
  <c r="G13" i="1"/>
  <c r="M13" i="1"/>
  <c r="M14" i="1"/>
  <c r="L55" i="1"/>
  <c r="I55" i="1"/>
  <c r="F55" i="1"/>
  <c r="C55" i="1"/>
  <c r="L49" i="1"/>
  <c r="I49" i="1"/>
  <c r="F49" i="1"/>
  <c r="C49" i="1"/>
  <c r="L31" i="1"/>
  <c r="I31" i="1"/>
  <c r="F31" i="1"/>
  <c r="C31" i="1"/>
  <c r="I25" i="1"/>
  <c r="F25" i="1"/>
  <c r="L25" i="1"/>
  <c r="C25" i="1"/>
  <c r="L32" i="1"/>
  <c r="L26" i="1"/>
  <c r="S59" i="1"/>
  <c r="Q59" i="1"/>
  <c r="O59" i="1"/>
  <c r="O53" i="1"/>
  <c r="F32" i="1"/>
  <c r="S32" i="1"/>
  <c r="Q32" i="1"/>
  <c r="L28" i="1"/>
  <c r="N32" i="1"/>
  <c r="S29" i="1"/>
  <c r="N28" i="1"/>
  <c r="S35" i="1"/>
  <c r="Q35" i="1"/>
  <c r="I32" i="1"/>
  <c r="I33" i="1"/>
  <c r="S33" i="1"/>
  <c r="Q33" i="1"/>
  <c r="K50" i="1"/>
  <c r="N52" i="1"/>
  <c r="K27" i="1"/>
  <c r="I56" i="1"/>
  <c r="O56" i="1"/>
  <c r="K26" i="1"/>
  <c r="N27" i="1"/>
  <c r="N58" i="1"/>
  <c r="Q58" i="1"/>
  <c r="L50" i="1"/>
  <c r="Q53" i="1"/>
  <c r="S53" i="1"/>
  <c r="S34" i="1"/>
  <c r="Q34" i="1"/>
  <c r="L27" i="1"/>
  <c r="K51" i="1"/>
  <c r="S56" i="1"/>
  <c r="Q56" i="1"/>
  <c r="S26" i="1"/>
  <c r="O34" i="1"/>
  <c r="O28" i="1"/>
  <c r="S51" i="1"/>
  <c r="O32" i="1"/>
  <c r="S50" i="1"/>
  <c r="Q50" i="1"/>
  <c r="O35" i="1"/>
  <c r="Q29" i="1"/>
  <c r="S28" i="1"/>
  <c r="S57" i="1"/>
  <c r="Q57" i="1"/>
  <c r="O29" i="1"/>
  <c r="L70" i="1"/>
  <c r="D17" i="1"/>
  <c r="B18" i="1"/>
  <c r="D18" i="1"/>
  <c r="B19" i="1"/>
  <c r="D19" i="1"/>
  <c r="B21" i="1"/>
  <c r="D21" i="1"/>
  <c r="B22" i="1"/>
  <c r="D22" i="1"/>
  <c r="O33" i="1"/>
  <c r="Q51" i="1"/>
  <c r="Q28" i="1"/>
  <c r="U33" i="1"/>
  <c r="U32" i="1"/>
  <c r="U34" i="1"/>
  <c r="U35" i="1"/>
  <c r="O27" i="1"/>
  <c r="H26" i="1"/>
  <c r="Q26" i="1"/>
  <c r="O26" i="1"/>
  <c r="U29" i="1"/>
  <c r="U26" i="1"/>
  <c r="U28" i="1"/>
  <c r="U27" i="1"/>
  <c r="O51" i="1"/>
  <c r="O57" i="1"/>
  <c r="O58" i="1"/>
  <c r="O50" i="1"/>
  <c r="U58" i="1"/>
  <c r="U59" i="1"/>
  <c r="U56" i="1"/>
  <c r="U52" i="1"/>
  <c r="U51" i="1"/>
  <c r="U53" i="1"/>
  <c r="U50" i="1"/>
  <c r="U57" i="1"/>
</calcChain>
</file>

<file path=xl/sharedStrings.xml><?xml version="1.0" encoding="utf-8"?>
<sst xmlns="http://schemas.openxmlformats.org/spreadsheetml/2006/main" count="230" uniqueCount="122">
  <si>
    <t>時間（分）</t>
    <rPh sb="0" eb="2">
      <t>ジカン</t>
    </rPh>
    <phoneticPr fontId="2"/>
  </si>
  <si>
    <t>試合</t>
    <rPh sb="0" eb="2">
      <t>シアイ</t>
    </rPh>
    <phoneticPr fontId="2"/>
  </si>
  <si>
    <t>試合間</t>
    <rPh sb="0" eb="2">
      <t>シアイ</t>
    </rPh>
    <rPh sb="2" eb="3">
      <t>カン</t>
    </rPh>
    <phoneticPr fontId="2"/>
  </si>
  <si>
    <t>試合数</t>
    <rPh sb="0" eb="2">
      <t>シアイ</t>
    </rPh>
    <rPh sb="2" eb="3">
      <t>スウ</t>
    </rPh>
    <phoneticPr fontId="2"/>
  </si>
  <si>
    <t>ピッチ数</t>
    <rPh sb="3" eb="4">
      <t>スウ</t>
    </rPh>
    <phoneticPr fontId="2"/>
  </si>
  <si>
    <t>チーム数</t>
    <rPh sb="3" eb="4">
      <t>スウ</t>
    </rPh>
    <phoneticPr fontId="2"/>
  </si>
  <si>
    <t>のチーム数</t>
    <rPh sb="4" eb="5">
      <t>スウ</t>
    </rPh>
    <phoneticPr fontId="2"/>
  </si>
  <si>
    <t>１日の試合数</t>
    <rPh sb="3" eb="5">
      <t>シアイ</t>
    </rPh>
    <rPh sb="5" eb="6">
      <t>スウ</t>
    </rPh>
    <phoneticPr fontId="2"/>
  </si>
  <si>
    <t>使用する</t>
    <rPh sb="0" eb="2">
      <t>シヨウ</t>
    </rPh>
    <phoneticPr fontId="2"/>
  </si>
  <si>
    <t>消化可能</t>
    <rPh sb="0" eb="2">
      <t>ショウカ</t>
    </rPh>
    <rPh sb="2" eb="4">
      <t>カノウ</t>
    </rPh>
    <phoneticPr fontId="2"/>
  </si>
  <si>
    <t>な試合数</t>
    <rPh sb="1" eb="3">
      <t>シアイ</t>
    </rPh>
    <rPh sb="3" eb="4">
      <t>スウ</t>
    </rPh>
    <phoneticPr fontId="2"/>
  </si>
  <si>
    <t>開始／終了時刻</t>
    <rPh sb="0" eb="2">
      <t>カイシ</t>
    </rPh>
    <rPh sb="3" eb="5">
      <t>シュウリョウ</t>
    </rPh>
    <rPh sb="5" eb="7">
      <t>ジコク</t>
    </rPh>
    <phoneticPr fontId="2"/>
  </si>
  <si>
    <t>総当り</t>
    <rPh sb="0" eb="1">
      <t>ソウ</t>
    </rPh>
    <rPh sb="1" eb="2">
      <t>アタ</t>
    </rPh>
    <phoneticPr fontId="2"/>
  </si>
  <si>
    <t>の数</t>
    <rPh sb="1" eb="2">
      <t>スウ</t>
    </rPh>
    <phoneticPr fontId="2"/>
  </si>
  <si>
    <t>必要</t>
    <rPh sb="0" eb="2">
      <t>ヒツヨウ</t>
    </rPh>
    <phoneticPr fontId="2"/>
  </si>
  <si>
    <t>参加</t>
    <rPh sb="0" eb="2">
      <t>サンカ</t>
    </rPh>
    <phoneticPr fontId="2"/>
  </si>
  <si>
    <t>勝ち点</t>
    <rPh sb="0" eb="1">
      <t>カ</t>
    </rPh>
    <rPh sb="2" eb="3">
      <t>テン</t>
    </rPh>
    <phoneticPr fontId="2"/>
  </si>
  <si>
    <t>得失点</t>
    <rPh sb="0" eb="3">
      <t>トクシツテン</t>
    </rPh>
    <phoneticPr fontId="2"/>
  </si>
  <si>
    <t>順位</t>
    <rPh sb="0" eb="2">
      <t>ジュンイ</t>
    </rPh>
    <phoneticPr fontId="2"/>
  </si>
  <si>
    <t>GroupB</t>
  </si>
  <si>
    <t>▽順位リーグ戦</t>
    <rPh sb="1" eb="3">
      <t>ジュンイ</t>
    </rPh>
    <rPh sb="6" eb="7">
      <t>セン</t>
    </rPh>
    <phoneticPr fontId="2"/>
  </si>
  <si>
    <t>▽予選リーグ戦</t>
    <rPh sb="1" eb="3">
      <t>ヨセン</t>
    </rPh>
    <rPh sb="6" eb="7">
      <t>セン</t>
    </rPh>
    <phoneticPr fontId="2"/>
  </si>
  <si>
    <t>▽参加チーム</t>
    <rPh sb="1" eb="3">
      <t>サンカ</t>
    </rPh>
    <phoneticPr fontId="2"/>
  </si>
  <si>
    <t>▽２日目日程</t>
    <rPh sb="2" eb="3">
      <t>ニチ</t>
    </rPh>
    <rPh sb="3" eb="4">
      <t>メ</t>
    </rPh>
    <rPh sb="4" eb="6">
      <t>ニッテイ</t>
    </rPh>
    <phoneticPr fontId="2"/>
  </si>
  <si>
    <t>▽１日目日程</t>
    <rPh sb="2" eb="3">
      <t>ニチ</t>
    </rPh>
    <rPh sb="3" eb="4">
      <t>メ</t>
    </rPh>
    <rPh sb="4" eb="6">
      <t>ニッテイ</t>
    </rPh>
    <phoneticPr fontId="2"/>
  </si>
  <si>
    <t>１ピッチの</t>
    <phoneticPr fontId="2"/>
  </si>
  <si>
    <t>ﾊｰﾌﾀｲﾑ</t>
    <phoneticPr fontId="2"/>
  </si>
  <si>
    <t>グループ</t>
    <phoneticPr fontId="2"/>
  </si>
  <si>
    <t>総得点</t>
    <rPh sb="0" eb="3">
      <t>ソウトクテン</t>
    </rPh>
    <phoneticPr fontId="2"/>
  </si>
  <si>
    <t>-</t>
    <phoneticPr fontId="2"/>
  </si>
  <si>
    <t>GroupA</t>
    <phoneticPr fontId="2"/>
  </si>
  <si>
    <t>１グループ</t>
    <phoneticPr fontId="2"/>
  </si>
  <si>
    <t>Aピッチ（北）</t>
    <rPh sb="5" eb="6">
      <t>キタ</t>
    </rPh>
    <phoneticPr fontId="2"/>
  </si>
  <si>
    <t>Bピッチ（南）</t>
    <rPh sb="5" eb="6">
      <t>ミナミ</t>
    </rPh>
    <phoneticPr fontId="2"/>
  </si>
  <si>
    <t>～</t>
    <phoneticPr fontId="2"/>
  </si>
  <si>
    <t>１ｓｔ</t>
    <phoneticPr fontId="2"/>
  </si>
  <si>
    <t>２ｎｄ</t>
    <phoneticPr fontId="2"/>
  </si>
  <si>
    <t>順位リーグ</t>
    <rPh sb="0" eb="2">
      <t>ジュンイ</t>
    </rPh>
    <phoneticPr fontId="2"/>
  </si>
  <si>
    <t>山陽</t>
    <rPh sb="0" eb="2">
      <t>サンヨウ</t>
    </rPh>
    <phoneticPr fontId="2"/>
  </si>
  <si>
    <t>▽期日</t>
    <rPh sb="1" eb="3">
      <t>キジツ</t>
    </rPh>
    <phoneticPr fontId="2"/>
  </si>
  <si>
    <t>荘内</t>
    <rPh sb="0" eb="2">
      <t>ショウナイ</t>
    </rPh>
    <phoneticPr fontId="2"/>
  </si>
  <si>
    <t>表　彰　式（受賞チームのみ）</t>
    <rPh sb="0" eb="1">
      <t>ヒョウ</t>
    </rPh>
    <rPh sb="2" eb="3">
      <t>アキラ</t>
    </rPh>
    <rPh sb="4" eb="5">
      <t>シキ</t>
    </rPh>
    <rPh sb="6" eb="8">
      <t>ジュショウ</t>
    </rPh>
    <phoneticPr fontId="2"/>
  </si>
  <si>
    <t>飯岡</t>
    <rPh sb="0" eb="2">
      <t>イイオカ</t>
    </rPh>
    <phoneticPr fontId="2"/>
  </si>
  <si>
    <t>第２４回　　　　　　　　　　　桃の郷サッカー大会</t>
    <rPh sb="15" eb="16">
      <t>モモ</t>
    </rPh>
    <rPh sb="17" eb="18">
      <t>サト</t>
    </rPh>
    <rPh sb="22" eb="24">
      <t>タイカイ</t>
    </rPh>
    <phoneticPr fontId="2"/>
  </si>
  <si>
    <t>飯岡（愛媛）、広畑（兵庫）、久松台（福山）、荘内（玉野）</t>
    <rPh sb="0" eb="2">
      <t>イイオカ</t>
    </rPh>
    <rPh sb="3" eb="5">
      <t>エヒメ</t>
    </rPh>
    <rPh sb="7" eb="9">
      <t>ヒロハタ</t>
    </rPh>
    <rPh sb="10" eb="12">
      <t>ヒョウゴ</t>
    </rPh>
    <rPh sb="14" eb="17">
      <t>ヒサマツダイ</t>
    </rPh>
    <phoneticPr fontId="2"/>
  </si>
  <si>
    <t>２０２５年６月２８日（土）</t>
    <rPh sb="4" eb="5">
      <t>ネン</t>
    </rPh>
    <rPh sb="6" eb="7">
      <t>ガツ</t>
    </rPh>
    <rPh sb="9" eb="10">
      <t>カ</t>
    </rPh>
    <rPh sb="11" eb="12">
      <t>ツチ</t>
    </rPh>
    <phoneticPr fontId="2"/>
  </si>
  <si>
    <t>２０２５年６月２９日（日）</t>
    <rPh sb="4" eb="5">
      <t>ネン</t>
    </rPh>
    <rPh sb="6" eb="7">
      <t>ガツ</t>
    </rPh>
    <rPh sb="9" eb="10">
      <t>カ</t>
    </rPh>
    <rPh sb="11" eb="12">
      <t>ニチ</t>
    </rPh>
    <phoneticPr fontId="2"/>
  </si>
  <si>
    <t>久松台</t>
    <rPh sb="0" eb="3">
      <t>ヒサマツダイ</t>
    </rPh>
    <phoneticPr fontId="2"/>
  </si>
  <si>
    <t>グランシード</t>
    <phoneticPr fontId="2"/>
  </si>
  <si>
    <t>広畑</t>
    <rPh sb="0" eb="2">
      <t>ヒロハタ</t>
    </rPh>
    <phoneticPr fontId="2"/>
  </si>
  <si>
    <t>古都</t>
    <rPh sb="0" eb="2">
      <t>コト</t>
    </rPh>
    <phoneticPr fontId="2"/>
  </si>
  <si>
    <r>
      <t>　</t>
    </r>
    <r>
      <rPr>
        <sz val="11"/>
        <rFont val="HGPｺﾞｼｯｸM"/>
        <family val="3"/>
        <charset val="128"/>
      </rPr>
      <t>連絡します。</t>
    </r>
    <rPh sb="1" eb="3">
      <t>レンラク</t>
    </rPh>
    <phoneticPr fontId="2"/>
  </si>
  <si>
    <t>　小雨決行ですが、荒天等での中止の場合は前日１８：００に決定し、各チーム代表者へ</t>
    <rPh sb="1" eb="3">
      <t>コサメ</t>
    </rPh>
    <rPh sb="20" eb="22">
      <t>ゼンジツ</t>
    </rPh>
    <phoneticPr fontId="2"/>
  </si>
  <si>
    <t>　ゴミは各自・各チームで責任を持って持ち帰り下さい。</t>
    <phoneticPr fontId="2"/>
  </si>
  <si>
    <t>　会場周辺の道路は駐車禁止です。必ず駐車場へ駐車下さい。</t>
    <phoneticPr fontId="2"/>
  </si>
  <si>
    <t>⑫大会運営上の申し合わせ事項</t>
    <phoneticPr fontId="2"/>
  </si>
  <si>
    <t>秋　房　栄　司</t>
    <rPh sb="0" eb="1">
      <t>アキ</t>
    </rPh>
    <rPh sb="2" eb="3">
      <t>フサ</t>
    </rPh>
    <rPh sb="4" eb="5">
      <t>サカエ</t>
    </rPh>
    <rPh sb="6" eb="7">
      <t>シ</t>
    </rPh>
    <phoneticPr fontId="2"/>
  </si>
  <si>
    <t>滝　本　省　一</t>
    <rPh sb="0" eb="1">
      <t>タキ</t>
    </rPh>
    <rPh sb="2" eb="3">
      <t>ホン</t>
    </rPh>
    <rPh sb="4" eb="5">
      <t>ショウ</t>
    </rPh>
    <rPh sb="6" eb="7">
      <t>ハジメ</t>
    </rPh>
    <phoneticPr fontId="2"/>
  </si>
  <si>
    <t>（２）　問合せ先</t>
    <rPh sb="4" eb="6">
      <t>トイアワ</t>
    </rPh>
    <rPh sb="7" eb="8">
      <t>サキ</t>
    </rPh>
    <phoneticPr fontId="2"/>
  </si>
  <si>
    <t>（１）　３，０００円</t>
    <rPh sb="9" eb="10">
      <t>エン</t>
    </rPh>
    <phoneticPr fontId="2"/>
  </si>
  <si>
    <t>⑪参加費用</t>
    <rPh sb="1" eb="3">
      <t>サンカ</t>
    </rPh>
    <rPh sb="3" eb="5">
      <t>ヒヨウ</t>
    </rPh>
    <phoneticPr fontId="2"/>
  </si>
  <si>
    <t>　各チーム1名MVP</t>
    <rPh sb="1" eb="2">
      <t>カク</t>
    </rPh>
    <rPh sb="6" eb="7">
      <t>メイ</t>
    </rPh>
    <phoneticPr fontId="2"/>
  </si>
  <si>
    <t>（２</t>
    <phoneticPr fontId="2"/>
  </si>
  <si>
    <t>（１）</t>
    <phoneticPr fontId="2"/>
  </si>
  <si>
    <t>⑩表　彰</t>
    <rPh sb="1" eb="2">
      <t>オモテ</t>
    </rPh>
    <rPh sb="3" eb="4">
      <t>アキラ</t>
    </rPh>
    <phoneticPr fontId="2"/>
  </si>
  <si>
    <t>　審判は主審のみを相互で受け持つ。</t>
    <phoneticPr fontId="2"/>
  </si>
  <si>
    <t>（６）</t>
    <phoneticPr fontId="2"/>
  </si>
  <si>
    <t>　選手交代は、自由とする。また、一度交代した選手の再出場も認める。</t>
    <phoneticPr fontId="2"/>
  </si>
  <si>
    <t>（５）</t>
    <phoneticPr fontId="2"/>
  </si>
  <si>
    <t>　競技者の数は８人（内1名はゴールキーパー）。</t>
    <phoneticPr fontId="2"/>
  </si>
  <si>
    <t>（４）</t>
    <phoneticPr fontId="2"/>
  </si>
  <si>
    <t>　ボールは4号検定球とする。</t>
    <phoneticPr fontId="2"/>
  </si>
  <si>
    <t>（３）</t>
    <phoneticPr fontId="2"/>
  </si>
  <si>
    <t>　試合時間は、前後半２０分、ハーフタイム５分以内とし、給水タイムを状況により設ける</t>
    <rPh sb="22" eb="24">
      <t>イナイ</t>
    </rPh>
    <rPh sb="27" eb="29">
      <t>キュウスイ</t>
    </rPh>
    <rPh sb="33" eb="35">
      <t>ジョウキョウ</t>
    </rPh>
    <rPh sb="38" eb="39">
      <t>モウ</t>
    </rPh>
    <phoneticPr fontId="2"/>
  </si>
  <si>
    <t>（２）</t>
    <phoneticPr fontId="2"/>
  </si>
  <si>
    <t>　競技は2024年度（公財）日本サッカー協会制定の「８人制サッカー競技規則」による。</t>
    <rPh sb="11" eb="12">
      <t>コウ</t>
    </rPh>
    <phoneticPr fontId="2"/>
  </si>
  <si>
    <t>⑨大会規定</t>
    <phoneticPr fontId="2"/>
  </si>
  <si>
    <t>　3位チームと４位チームで、２ｎｄリーグ</t>
    <rPh sb="2" eb="3">
      <t>イ</t>
    </rPh>
    <rPh sb="8" eb="9">
      <t>イ</t>
    </rPh>
    <phoneticPr fontId="2"/>
  </si>
  <si>
    <t>　予選リーグの各１位チームと2位チームで１ｓｔリーグ、</t>
    <rPh sb="1" eb="3">
      <t>ヨセン</t>
    </rPh>
    <rPh sb="7" eb="8">
      <t>カク</t>
    </rPh>
    <rPh sb="15" eb="16">
      <t>イ</t>
    </rPh>
    <phoneticPr fontId="2"/>
  </si>
  <si>
    <t>　 勝ち点が同じ時は得失点、総得点、対戦勝ちの順で決定する。</t>
    <rPh sb="14" eb="17">
      <t>ソウトクテン</t>
    </rPh>
    <rPh sb="18" eb="20">
      <t>タイセン</t>
    </rPh>
    <rPh sb="20" eb="21">
      <t>カ</t>
    </rPh>
    <rPh sb="23" eb="24">
      <t>ジュン</t>
    </rPh>
    <rPh sb="25" eb="27">
      <t>ケッテイ</t>
    </rPh>
    <phoneticPr fontId="2"/>
  </si>
  <si>
    <t>　予選リーグ戦の順位は勝ち点制　（勝ち＝３点・分け＝１点・負け＝０点） による。</t>
    <phoneticPr fontId="2"/>
  </si>
  <si>
    <t>　８チームを２グループに分けて予選リーグ戦を行い各グループごとに順位を決定。</t>
    <phoneticPr fontId="2"/>
  </si>
  <si>
    <t>⑧競技方法</t>
    <rPh sb="1" eb="3">
      <t>キョウギ</t>
    </rPh>
    <rPh sb="3" eb="5">
      <t>ホウホウ</t>
    </rPh>
    <phoneticPr fontId="2"/>
  </si>
  <si>
    <t>参加選手はスポーツ傷害保険に加入していること。</t>
  </si>
  <si>
    <t>２</t>
    <phoneticPr fontId="2"/>
  </si>
  <si>
    <t>小学６年生以下で編成されたチームであること。</t>
    <phoneticPr fontId="2"/>
  </si>
  <si>
    <t>１</t>
    <phoneticPr fontId="2"/>
  </si>
  <si>
    <t>⑦参加資格</t>
    <rPh sb="1" eb="3">
      <t>サンカ</t>
    </rPh>
    <rPh sb="3" eb="5">
      <t>シカク</t>
    </rPh>
    <phoneticPr fontId="2"/>
  </si>
  <si>
    <t>赤磐市桜ケ丘運動場　</t>
    <rPh sb="0" eb="3">
      <t>アカイワシ</t>
    </rPh>
    <rPh sb="3" eb="9">
      <t>サクラガオカウンドウジョウ</t>
    </rPh>
    <phoneticPr fontId="2"/>
  </si>
  <si>
    <t>⑥会　場</t>
    <rPh sb="1" eb="2">
      <t>カイ</t>
    </rPh>
    <rPh sb="3" eb="4">
      <t>バ</t>
    </rPh>
    <phoneticPr fontId="2"/>
  </si>
  <si>
    <t>２０２５年６月２８日（土）２９日（日）</t>
    <rPh sb="4" eb="5">
      <t>ネン</t>
    </rPh>
    <rPh sb="6" eb="7">
      <t>ガツ</t>
    </rPh>
    <rPh sb="9" eb="10">
      <t>カ</t>
    </rPh>
    <rPh sb="11" eb="12">
      <t>ツチ</t>
    </rPh>
    <rPh sb="17" eb="18">
      <t>ニチ</t>
    </rPh>
    <phoneticPr fontId="2"/>
  </si>
  <si>
    <t>④期　日</t>
    <rPh sb="1" eb="2">
      <t>キ</t>
    </rPh>
    <rPh sb="3" eb="4">
      <t>ヒ</t>
    </rPh>
    <phoneticPr fontId="2"/>
  </si>
  <si>
    <t>赤磐市サッカー協会</t>
    <rPh sb="0" eb="3">
      <t>アカイワシ</t>
    </rPh>
    <rPh sb="7" eb="9">
      <t>キョウカイ</t>
    </rPh>
    <phoneticPr fontId="2"/>
  </si>
  <si>
    <t>③後　援</t>
    <rPh sb="1" eb="2">
      <t>ゴ</t>
    </rPh>
    <rPh sb="3" eb="4">
      <t>エン</t>
    </rPh>
    <phoneticPr fontId="2"/>
  </si>
  <si>
    <t>山陽サッカークラブ育成会</t>
    <rPh sb="0" eb="2">
      <t>サンヨウ</t>
    </rPh>
    <rPh sb="9" eb="12">
      <t>イクセイカイ</t>
    </rPh>
    <phoneticPr fontId="2"/>
  </si>
  <si>
    <t>②共　催</t>
    <rPh sb="1" eb="2">
      <t>トモ</t>
    </rPh>
    <rPh sb="3" eb="4">
      <t>サイ</t>
    </rPh>
    <phoneticPr fontId="2"/>
  </si>
  <si>
    <t>山陽サッカークラブ</t>
    <rPh sb="0" eb="2">
      <t>サンヨウ</t>
    </rPh>
    <phoneticPr fontId="2"/>
  </si>
  <si>
    <t>①主　催</t>
    <rPh sb="1" eb="2">
      <t>シュ</t>
    </rPh>
    <rPh sb="3" eb="4">
      <t>モヨオ</t>
    </rPh>
    <phoneticPr fontId="2"/>
  </si>
  <si>
    <t>記</t>
    <rPh sb="0" eb="1">
      <t>キ</t>
    </rPh>
    <phoneticPr fontId="2"/>
  </si>
  <si>
    <t>A3</t>
    <phoneticPr fontId="2"/>
  </si>
  <si>
    <t>B3</t>
    <phoneticPr fontId="2"/>
  </si>
  <si>
    <t>A4</t>
    <phoneticPr fontId="2"/>
  </si>
  <si>
    <t>B4</t>
    <phoneticPr fontId="2"/>
  </si>
  <si>
    <t>A1</t>
    <phoneticPr fontId="2"/>
  </si>
  <si>
    <t>B2</t>
    <phoneticPr fontId="2"/>
  </si>
  <si>
    <t>B1</t>
    <phoneticPr fontId="2"/>
  </si>
  <si>
    <t>A2</t>
    <phoneticPr fontId="2"/>
  </si>
  <si>
    <t>古都</t>
    <phoneticPr fontId="2"/>
  </si>
  <si>
    <t>　１位（優勝）、２位（準優勝）、２ndリーグ優勝（敢闘賞）を表彰する。</t>
    <rPh sb="4" eb="6">
      <t>ユウショウ</t>
    </rPh>
    <rPh sb="11" eb="14">
      <t>ジュンユウショウ</t>
    </rPh>
    <rPh sb="22" eb="24">
      <t>ユウショウ</t>
    </rPh>
    <rPh sb="25" eb="28">
      <t>カントウショウ</t>
    </rPh>
    <phoneticPr fontId="2"/>
  </si>
  <si>
    <t>　　　　第２４回　桃の郷少年サッカー大会</t>
    <phoneticPr fontId="2"/>
  </si>
  <si>
    <t>※参加案内予定チーム　　　荘内　　古都　大元　飯岡　広畑　久松台　グランシード　山陽　8チーム</t>
    <rPh sb="20" eb="22">
      <t>オオモト</t>
    </rPh>
    <phoneticPr fontId="2"/>
  </si>
  <si>
    <t>大元</t>
    <rPh sb="0" eb="2">
      <t>オオモト</t>
    </rPh>
    <phoneticPr fontId="2"/>
  </si>
  <si>
    <t>グランシード（岡山）　古都（岡山）　大元（岡山）　山陽（赤磐）</t>
    <rPh sb="7" eb="9">
      <t>オカヤマ</t>
    </rPh>
    <rPh sb="11" eb="13">
      <t>コズ</t>
    </rPh>
    <rPh sb="14" eb="16">
      <t>オカヤマ</t>
    </rPh>
    <rPh sb="18" eb="20">
      <t>オオモト</t>
    </rPh>
    <rPh sb="21" eb="23">
      <t>オカヤマ</t>
    </rPh>
    <rPh sb="25" eb="27">
      <t>サンヨウ</t>
    </rPh>
    <rPh sb="28" eb="30">
      <t>アカイワ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</si>
</sst>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color indexed="12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1"/>
      <color indexed="12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trike/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2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" xfId="0" quotePrefix="1" applyNumberFormat="1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20" fontId="3" fillId="3" borderId="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20" fontId="11" fillId="0" borderId="0" xfId="0" applyNumberFormat="1" applyFont="1" applyAlignment="1">
      <alignment horizontal="left" vertical="center"/>
    </xf>
    <xf numFmtId="20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3" fillId="4" borderId="1" xfId="0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quotePrefix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20" fontId="10" fillId="3" borderId="2" xfId="0" applyNumberFormat="1" applyFont="1" applyFill="1" applyBorder="1" applyAlignment="1">
      <alignment horizontal="center" vertical="center"/>
    </xf>
    <xf numFmtId="20" fontId="10" fillId="3" borderId="3" xfId="0" applyNumberFormat="1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</cellXfs>
  <cellStyles count="2">
    <cellStyle name="標準" xfId="0" builtinId="0"/>
    <cellStyle name="標準_玉野地区少年サッカー交流大会（Ｕ－１1) のご案内" xfId="1" xr:uid="{BD37D2B4-F9D1-4093-9DAF-CCBDE4837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E062-4AA3-4231-A9F0-9583DB2290E7}">
  <dimension ref="A2:AK45"/>
  <sheetViews>
    <sheetView showGridLines="0" tabSelected="1" topLeftCell="E7" zoomScale="112" zoomScaleNormal="112" zoomScaleSheetLayoutView="115" workbookViewId="0">
      <selection activeCell="Z34" sqref="Z34"/>
    </sheetView>
  </sheetViews>
  <sheetFormatPr defaultColWidth="2.58984375" defaultRowHeight="17.100000000000001" customHeight="1" x14ac:dyDescent="0.1"/>
  <cols>
    <col min="1" max="5" width="2.58984375" style="53"/>
    <col min="6" max="6" width="3.953125" style="53" bestFit="1" customWidth="1"/>
    <col min="7" max="16384" width="2.58984375" style="53"/>
  </cols>
  <sheetData>
    <row r="2" spans="1:37" ht="13.5" customHeight="1" x14ac:dyDescent="0.1">
      <c r="A2" s="60" t="s">
        <v>109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K2" s="58"/>
    </row>
    <row r="3" spans="1:37" ht="17.100000000000001" customHeight="1" x14ac:dyDescent="0.1">
      <c r="B3" s="59"/>
      <c r="AK3" s="58"/>
    </row>
    <row r="5" spans="1:37" ht="17.100000000000001" customHeight="1" x14ac:dyDescent="0.1">
      <c r="O5" s="53" t="s">
        <v>29</v>
      </c>
      <c r="Q5" s="53" t="s">
        <v>98</v>
      </c>
      <c r="S5" s="53" t="s">
        <v>29</v>
      </c>
    </row>
    <row r="6" spans="1:37" ht="17.100000000000001" customHeight="1" x14ac:dyDescent="0.1">
      <c r="B6" s="53" t="s">
        <v>97</v>
      </c>
      <c r="F6" s="53" t="s">
        <v>96</v>
      </c>
    </row>
    <row r="7" spans="1:37" ht="17.100000000000001" customHeight="1" x14ac:dyDescent="0.1">
      <c r="B7" s="53" t="s">
        <v>95</v>
      </c>
      <c r="F7" s="53" t="s">
        <v>94</v>
      </c>
    </row>
    <row r="8" spans="1:37" ht="17.100000000000001" customHeight="1" x14ac:dyDescent="0.1">
      <c r="B8" s="53" t="s">
        <v>93</v>
      </c>
      <c r="F8" s="53" t="s">
        <v>92</v>
      </c>
    </row>
    <row r="10" spans="1:37" ht="17.100000000000001" customHeight="1" x14ac:dyDescent="0.1">
      <c r="B10" s="53" t="s">
        <v>91</v>
      </c>
      <c r="F10" s="53" t="s">
        <v>90</v>
      </c>
    </row>
    <row r="11" spans="1:37" ht="17.100000000000001" customHeight="1" x14ac:dyDescent="0.1">
      <c r="B11" s="53" t="s">
        <v>89</v>
      </c>
      <c r="F11" s="53" t="s">
        <v>88</v>
      </c>
    </row>
    <row r="13" spans="1:37" ht="17.100000000000001" customHeight="1" x14ac:dyDescent="0.1">
      <c r="B13" s="53" t="s">
        <v>87</v>
      </c>
      <c r="F13" s="56" t="s">
        <v>86</v>
      </c>
      <c r="G13" s="53" t="s">
        <v>85</v>
      </c>
    </row>
    <row r="14" spans="1:37" ht="17.100000000000001" customHeight="1" x14ac:dyDescent="0.1">
      <c r="F14" s="56" t="s">
        <v>84</v>
      </c>
      <c r="G14" s="53" t="s">
        <v>83</v>
      </c>
    </row>
    <row r="16" spans="1:37" ht="17.100000000000001" customHeight="1" x14ac:dyDescent="0.1">
      <c r="B16" s="53" t="s">
        <v>82</v>
      </c>
      <c r="F16" s="56" t="s">
        <v>63</v>
      </c>
      <c r="G16" s="53" t="s">
        <v>81</v>
      </c>
      <c r="H16" s="57"/>
    </row>
    <row r="17" spans="2:7" ht="17.100000000000001" customHeight="1" x14ac:dyDescent="0.1">
      <c r="F17" s="56" t="s">
        <v>74</v>
      </c>
      <c r="G17" s="53" t="s">
        <v>80</v>
      </c>
    </row>
    <row r="18" spans="2:7" ht="17.100000000000001" customHeight="1" x14ac:dyDescent="0.1">
      <c r="G18" s="53" t="s">
        <v>79</v>
      </c>
    </row>
    <row r="19" spans="2:7" ht="17.100000000000001" customHeight="1" x14ac:dyDescent="0.1">
      <c r="F19" s="56" t="s">
        <v>72</v>
      </c>
      <c r="G19" s="53" t="s">
        <v>78</v>
      </c>
    </row>
    <row r="20" spans="2:7" ht="17.100000000000001" customHeight="1" x14ac:dyDescent="0.1">
      <c r="G20" s="53" t="s">
        <v>77</v>
      </c>
    </row>
    <row r="22" spans="2:7" ht="17.100000000000001" customHeight="1" x14ac:dyDescent="0.1">
      <c r="B22" s="53" t="s">
        <v>76</v>
      </c>
      <c r="F22" s="56" t="s">
        <v>63</v>
      </c>
      <c r="G22" s="53" t="s">
        <v>75</v>
      </c>
    </row>
    <row r="23" spans="2:7" ht="17.100000000000001" customHeight="1" x14ac:dyDescent="0.1">
      <c r="F23" s="56" t="s">
        <v>74</v>
      </c>
      <c r="G23" s="53" t="s">
        <v>73</v>
      </c>
    </row>
    <row r="24" spans="2:7" ht="17.100000000000001" customHeight="1" x14ac:dyDescent="0.1">
      <c r="F24" s="56" t="s">
        <v>72</v>
      </c>
      <c r="G24" s="53" t="s">
        <v>71</v>
      </c>
    </row>
    <row r="25" spans="2:7" ht="17.100000000000001" customHeight="1" x14ac:dyDescent="0.1">
      <c r="F25" s="56" t="s">
        <v>70</v>
      </c>
      <c r="G25" s="53" t="s">
        <v>69</v>
      </c>
    </row>
    <row r="26" spans="2:7" ht="17.100000000000001" customHeight="1" x14ac:dyDescent="0.1">
      <c r="F26" s="56" t="s">
        <v>68</v>
      </c>
      <c r="G26" s="53" t="s">
        <v>67</v>
      </c>
    </row>
    <row r="27" spans="2:7" ht="17.100000000000001" customHeight="1" x14ac:dyDescent="0.1">
      <c r="F27" s="56" t="s">
        <v>66</v>
      </c>
      <c r="G27" s="53" t="s">
        <v>65</v>
      </c>
    </row>
    <row r="29" spans="2:7" ht="17.100000000000001" customHeight="1" x14ac:dyDescent="0.1">
      <c r="B29" s="53" t="s">
        <v>64</v>
      </c>
      <c r="F29" s="56" t="s">
        <v>63</v>
      </c>
      <c r="G29" s="53" t="s">
        <v>108</v>
      </c>
    </row>
    <row r="30" spans="2:7" ht="17.100000000000001" customHeight="1" x14ac:dyDescent="0.1">
      <c r="F30" s="56" t="s">
        <v>62</v>
      </c>
      <c r="G30" s="53" t="s">
        <v>61</v>
      </c>
    </row>
    <row r="32" spans="2:7" ht="17.100000000000001" customHeight="1" x14ac:dyDescent="0.1">
      <c r="B32" s="53" t="s">
        <v>60</v>
      </c>
      <c r="F32" s="53" t="s">
        <v>59</v>
      </c>
    </row>
    <row r="33" spans="2:30" ht="17.100000000000001" customHeight="1" x14ac:dyDescent="0.1">
      <c r="F33" s="53" t="s">
        <v>58</v>
      </c>
      <c r="Q33" s="53" t="s">
        <v>57</v>
      </c>
      <c r="Z33" s="53" t="s">
        <v>56</v>
      </c>
    </row>
    <row r="36" spans="2:30" ht="17.100000000000001" customHeight="1" x14ac:dyDescent="0.1">
      <c r="B36" s="53" t="s">
        <v>55</v>
      </c>
    </row>
    <row r="37" spans="2:30" ht="17.100000000000001" customHeight="1" x14ac:dyDescent="0.1">
      <c r="F37" s="56"/>
      <c r="G37" s="53" t="s">
        <v>54</v>
      </c>
    </row>
    <row r="38" spans="2:30" ht="17.100000000000001" customHeight="1" x14ac:dyDescent="0.1">
      <c r="F38" s="56"/>
      <c r="G38" s="53" t="s">
        <v>53</v>
      </c>
    </row>
    <row r="39" spans="2:30" ht="17.100000000000001" customHeight="1" x14ac:dyDescent="0.1">
      <c r="F39" s="56"/>
      <c r="G39" s="53" t="s">
        <v>52</v>
      </c>
    </row>
    <row r="40" spans="2:30" ht="17.100000000000001" customHeight="1" x14ac:dyDescent="0.1">
      <c r="F40" s="56"/>
      <c r="G40" s="55" t="s">
        <v>51</v>
      </c>
    </row>
    <row r="42" spans="2:30" ht="17.100000000000001" customHeight="1" x14ac:dyDescent="0.1">
      <c r="B42" s="53" t="s">
        <v>110</v>
      </c>
    </row>
    <row r="44" spans="2:30" ht="17.100000000000001" customHeight="1" x14ac:dyDescent="0.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</row>
    <row r="45" spans="2:30" ht="17.100000000000001" customHeight="1" x14ac:dyDescent="0.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</row>
  </sheetData>
  <mergeCells count="1">
    <mergeCell ref="A2:AD2"/>
  </mergeCells>
  <phoneticPr fontId="2"/>
  <pageMargins left="0.59055118110236227" right="0" top="0.39370078740157483" bottom="0.39370078740157483" header="0.11811023622047245" footer="0.11811023622047245"/>
  <pageSetup paperSize="9" scale="96" orientation="portrait" r:id="rId1"/>
  <headerFooter alignWithMargins="0">
    <oddFooter>&amp;C-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4A22-FD96-4910-BECA-F00522A549A2}">
  <dimension ref="A1:AH70"/>
  <sheetViews>
    <sheetView showGridLines="0" zoomScale="85" zoomScaleNormal="85" zoomScaleSheetLayoutView="100" workbookViewId="0">
      <selection activeCell="D6" sqref="D6"/>
    </sheetView>
  </sheetViews>
  <sheetFormatPr defaultColWidth="8.99609375" defaultRowHeight="12.95" customHeight="1" x14ac:dyDescent="0.1"/>
  <cols>
    <col min="1" max="1" width="3.6796875" style="3" customWidth="1"/>
    <col min="2" max="2" width="8.86328125" style="3" customWidth="1"/>
    <col min="3" max="24" width="3.40625" style="3" customWidth="1"/>
    <col min="25" max="25" width="5.7265625" style="3" customWidth="1"/>
    <col min="26" max="26" width="3.6796875" style="4" customWidth="1"/>
    <col min="27" max="30" width="3.6796875" style="3" customWidth="1"/>
    <col min="31" max="31" width="8.99609375" style="4"/>
    <col min="32" max="16384" width="8.99609375" style="3"/>
  </cols>
  <sheetData>
    <row r="1" spans="1:32" ht="10.15" customHeight="1" x14ac:dyDescent="0.1"/>
    <row r="2" spans="1:32" ht="19.5" x14ac:dyDescent="0.1">
      <c r="A2" s="2" t="s">
        <v>43</v>
      </c>
    </row>
    <row r="3" spans="1:32" ht="9" customHeight="1" x14ac:dyDescent="0.1">
      <c r="A3" s="1"/>
    </row>
    <row r="4" spans="1:32" ht="12.95" customHeight="1" x14ac:dyDescent="0.1">
      <c r="A4" s="3" t="s">
        <v>22</v>
      </c>
      <c r="D4" s="61" t="s">
        <v>44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2" ht="12.95" customHeight="1" x14ac:dyDescent="0.1">
      <c r="D5" s="61" t="s">
        <v>112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32" ht="12.95" customHeight="1" x14ac:dyDescent="0.1">
      <c r="F6" s="51"/>
    </row>
    <row r="7" spans="1:32" ht="9.6" customHeight="1" x14ac:dyDescent="0.1"/>
    <row r="8" spans="1:32" ht="12.95" customHeight="1" x14ac:dyDescent="0.1">
      <c r="A8" s="3" t="s">
        <v>39</v>
      </c>
      <c r="B8" s="46"/>
      <c r="C8" s="46"/>
      <c r="D8" s="46"/>
      <c r="E8" s="46"/>
      <c r="F8" s="3" t="s">
        <v>45</v>
      </c>
      <c r="G8" s="46"/>
      <c r="H8" s="46"/>
      <c r="I8" s="46"/>
      <c r="J8" s="46"/>
      <c r="K8" s="46"/>
      <c r="L8" s="5"/>
      <c r="M8" s="47"/>
      <c r="N8" s="47"/>
      <c r="O8" s="46"/>
      <c r="P8" s="46"/>
      <c r="Q8" s="46"/>
    </row>
    <row r="9" spans="1:32" ht="12.95" customHeight="1" x14ac:dyDescent="0.1">
      <c r="F9" s="3" t="s">
        <v>46</v>
      </c>
      <c r="L9" s="5"/>
      <c r="M9" s="5"/>
      <c r="N9" s="5"/>
    </row>
    <row r="10" spans="1:32" ht="9" customHeight="1" x14ac:dyDescent="0.1"/>
    <row r="11" spans="1:32" ht="12.95" customHeight="1" x14ac:dyDescent="0.1">
      <c r="A11" s="3" t="s">
        <v>24</v>
      </c>
    </row>
    <row r="12" spans="1:32" ht="12.95" customHeight="1" x14ac:dyDescent="0.1">
      <c r="A12" s="6"/>
      <c r="B12" s="85" t="s">
        <v>11</v>
      </c>
      <c r="C12" s="101"/>
      <c r="D12" s="101"/>
      <c r="E12" s="101"/>
      <c r="F12" s="86"/>
      <c r="G12" s="85" t="s">
        <v>32</v>
      </c>
      <c r="H12" s="101"/>
      <c r="I12" s="101"/>
      <c r="J12" s="101"/>
      <c r="K12" s="101"/>
      <c r="L12" s="101"/>
      <c r="M12" s="101"/>
      <c r="N12" s="101"/>
      <c r="O12" s="86"/>
      <c r="P12" s="85" t="s">
        <v>33</v>
      </c>
      <c r="Q12" s="101"/>
      <c r="R12" s="101"/>
      <c r="S12" s="101"/>
      <c r="T12" s="101"/>
      <c r="U12" s="101"/>
      <c r="V12" s="101"/>
      <c r="W12" s="101"/>
      <c r="X12" s="86"/>
      <c r="Z12" s="3"/>
      <c r="AA12" s="4"/>
      <c r="AE12" s="3"/>
      <c r="AF12" s="4"/>
    </row>
    <row r="13" spans="1:32" ht="12.95" customHeight="1" x14ac:dyDescent="0.1">
      <c r="A13" s="11">
        <v>1</v>
      </c>
      <c r="B13" s="48">
        <v>0.375</v>
      </c>
      <c r="C13" s="12" t="s">
        <v>34</v>
      </c>
      <c r="D13" s="104">
        <f>B13+(B$66+C$66)/(24*60)</f>
        <v>0.40625</v>
      </c>
      <c r="E13" s="104"/>
      <c r="F13" s="105"/>
      <c r="G13" s="112" t="str">
        <f>B26</f>
        <v>山陽</v>
      </c>
      <c r="H13" s="107"/>
      <c r="I13" s="107"/>
      <c r="J13" s="50"/>
      <c r="K13" s="50" t="s">
        <v>29</v>
      </c>
      <c r="L13" s="50"/>
      <c r="M13" s="107" t="str">
        <f>B27</f>
        <v>大元</v>
      </c>
      <c r="N13" s="107"/>
      <c r="O13" s="108"/>
      <c r="P13" s="106" t="s">
        <v>50</v>
      </c>
      <c r="Q13" s="87"/>
      <c r="R13" s="87"/>
      <c r="S13" s="50"/>
      <c r="T13" s="49" t="s">
        <v>29</v>
      </c>
      <c r="U13" s="50"/>
      <c r="V13" s="87" t="s">
        <v>48</v>
      </c>
      <c r="W13" s="87"/>
      <c r="X13" s="88"/>
      <c r="Z13" s="3"/>
      <c r="AA13" s="4"/>
      <c r="AE13" s="3"/>
      <c r="AF13" s="4"/>
    </row>
    <row r="14" spans="1:32" ht="12.95" customHeight="1" x14ac:dyDescent="0.1">
      <c r="A14" s="11">
        <v>2</v>
      </c>
      <c r="B14" s="13">
        <f>D13+D$66/(24*60)</f>
        <v>0.40972222222222221</v>
      </c>
      <c r="C14" s="12" t="s">
        <v>34</v>
      </c>
      <c r="D14" s="104">
        <f>B14+(B$66+C$66)/(24*60)</f>
        <v>0.44097222222222221</v>
      </c>
      <c r="E14" s="104"/>
      <c r="F14" s="105"/>
      <c r="G14" s="106" t="s">
        <v>47</v>
      </c>
      <c r="H14" s="87"/>
      <c r="I14" s="87"/>
      <c r="J14" s="50"/>
      <c r="K14" s="50" t="s">
        <v>29</v>
      </c>
      <c r="L14" s="50"/>
      <c r="M14" s="87" t="str">
        <f>B33</f>
        <v>飯岡</v>
      </c>
      <c r="N14" s="87"/>
      <c r="O14" s="88"/>
      <c r="P14" s="106" t="s">
        <v>40</v>
      </c>
      <c r="Q14" s="87"/>
      <c r="R14" s="87"/>
      <c r="S14" s="50"/>
      <c r="T14" s="50" t="s">
        <v>29</v>
      </c>
      <c r="U14" s="50"/>
      <c r="V14" s="87" t="s">
        <v>49</v>
      </c>
      <c r="W14" s="87"/>
      <c r="X14" s="88"/>
      <c r="Z14" s="3"/>
      <c r="AA14" s="4"/>
      <c r="AE14" s="3"/>
      <c r="AF14" s="4"/>
    </row>
    <row r="15" spans="1:32" ht="12.95" customHeight="1" x14ac:dyDescent="0.1">
      <c r="A15" s="7"/>
      <c r="B15" s="45"/>
      <c r="C15" s="8"/>
      <c r="D15" s="9"/>
      <c r="E15" s="9"/>
      <c r="F15" s="10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Z15" s="3"/>
      <c r="AA15" s="4"/>
      <c r="AE15" s="3"/>
      <c r="AF15" s="4"/>
    </row>
    <row r="16" spans="1:32" ht="12.95" customHeight="1" x14ac:dyDescent="0.1">
      <c r="A16" s="11">
        <v>3</v>
      </c>
      <c r="B16" s="13">
        <v>0.45833333333333331</v>
      </c>
      <c r="C16" s="12" t="s">
        <v>34</v>
      </c>
      <c r="D16" s="104">
        <f>B16+(B$66+C$66)/(24*60)</f>
        <v>0.48958333333333331</v>
      </c>
      <c r="E16" s="104"/>
      <c r="F16" s="105"/>
      <c r="G16" s="106" t="str">
        <f>B29</f>
        <v>広畑</v>
      </c>
      <c r="H16" s="87"/>
      <c r="I16" s="87"/>
      <c r="J16" s="50"/>
      <c r="K16" s="50" t="s">
        <v>29</v>
      </c>
      <c r="L16" s="50"/>
      <c r="M16" s="87" t="str">
        <f>B26</f>
        <v>山陽</v>
      </c>
      <c r="N16" s="87"/>
      <c r="O16" s="88"/>
      <c r="P16" s="106" t="str">
        <f>B27</f>
        <v>大元</v>
      </c>
      <c r="Q16" s="87"/>
      <c r="R16" s="87"/>
      <c r="S16" s="50"/>
      <c r="T16" s="50" t="s">
        <v>29</v>
      </c>
      <c r="U16" s="50"/>
      <c r="V16" s="87" t="str">
        <f>B28</f>
        <v>荘内</v>
      </c>
      <c r="W16" s="87"/>
      <c r="X16" s="88"/>
      <c r="Z16" s="3"/>
      <c r="AA16" s="4"/>
      <c r="AE16" s="3"/>
      <c r="AF16" s="4"/>
    </row>
    <row r="17" spans="1:33" ht="12.95" customHeight="1" x14ac:dyDescent="0.1">
      <c r="A17" s="11">
        <v>4</v>
      </c>
      <c r="B17" s="13">
        <f>D16+D$66/(24*60)</f>
        <v>0.49305555555555552</v>
      </c>
      <c r="C17" s="12" t="s">
        <v>34</v>
      </c>
      <c r="D17" s="104">
        <f>B17+(B$66+C$66)/(24*60)</f>
        <v>0.52430555555555558</v>
      </c>
      <c r="E17" s="104"/>
      <c r="F17" s="105"/>
      <c r="G17" s="106" t="str">
        <f>B35</f>
        <v>グランシード</v>
      </c>
      <c r="H17" s="87"/>
      <c r="I17" s="87"/>
      <c r="J17" s="50"/>
      <c r="K17" s="50" t="s">
        <v>29</v>
      </c>
      <c r="L17" s="50"/>
      <c r="M17" s="87" t="s">
        <v>47</v>
      </c>
      <c r="N17" s="87"/>
      <c r="O17" s="88"/>
      <c r="P17" s="106" t="s">
        <v>107</v>
      </c>
      <c r="Q17" s="87"/>
      <c r="R17" s="87"/>
      <c r="S17" s="50"/>
      <c r="T17" s="50" t="s">
        <v>29</v>
      </c>
      <c r="U17" s="50"/>
      <c r="V17" s="87" t="str">
        <f>B33</f>
        <v>飯岡</v>
      </c>
      <c r="W17" s="87"/>
      <c r="X17" s="88"/>
      <c r="Z17" s="3"/>
      <c r="AA17" s="4"/>
      <c r="AE17" s="3"/>
      <c r="AF17" s="4"/>
    </row>
    <row r="18" spans="1:33" ht="12.95" customHeight="1" x14ac:dyDescent="0.1">
      <c r="A18" s="11">
        <v>5</v>
      </c>
      <c r="B18" s="13">
        <f>D17+D$66/(24*60)</f>
        <v>0.52777777777777779</v>
      </c>
      <c r="C18" s="12" t="s">
        <v>34</v>
      </c>
      <c r="D18" s="104">
        <f>B18+(B$66+C$66)/(24*60)</f>
        <v>0.55902777777777779</v>
      </c>
      <c r="E18" s="104"/>
      <c r="F18" s="105"/>
      <c r="G18" s="106" t="str">
        <f>B27</f>
        <v>大元</v>
      </c>
      <c r="H18" s="87"/>
      <c r="I18" s="87"/>
      <c r="J18" s="50"/>
      <c r="K18" s="50" t="s">
        <v>29</v>
      </c>
      <c r="L18" s="50"/>
      <c r="M18" s="87" t="str">
        <f>B29</f>
        <v>広畑</v>
      </c>
      <c r="N18" s="87"/>
      <c r="O18" s="88"/>
      <c r="P18" s="106" t="str">
        <f>B26</f>
        <v>山陽</v>
      </c>
      <c r="Q18" s="87"/>
      <c r="R18" s="87"/>
      <c r="S18" s="50"/>
      <c r="T18" s="50" t="s">
        <v>29</v>
      </c>
      <c r="U18" s="50"/>
      <c r="V18" s="87" t="str">
        <f>B28</f>
        <v>荘内</v>
      </c>
      <c r="W18" s="87"/>
      <c r="X18" s="88"/>
      <c r="Z18" s="3"/>
      <c r="AA18" s="4"/>
      <c r="AE18" s="3"/>
      <c r="AF18" s="4"/>
    </row>
    <row r="19" spans="1:33" ht="12.95" customHeight="1" x14ac:dyDescent="0.1">
      <c r="A19" s="11">
        <v>6</v>
      </c>
      <c r="B19" s="13">
        <f>D18+D$66/(24*60)</f>
        <v>0.5625</v>
      </c>
      <c r="C19" s="12" t="s">
        <v>34</v>
      </c>
      <c r="D19" s="104">
        <f>B19+(B$66+C$66)/(24*60)</f>
        <v>0.59375</v>
      </c>
      <c r="E19" s="104"/>
      <c r="F19" s="105"/>
      <c r="G19" s="106" t="str">
        <f>B33</f>
        <v>飯岡</v>
      </c>
      <c r="H19" s="87"/>
      <c r="I19" s="87"/>
      <c r="J19" s="50"/>
      <c r="K19" s="50" t="s">
        <v>29</v>
      </c>
      <c r="L19" s="50"/>
      <c r="M19" s="87" t="str">
        <f>B35</f>
        <v>グランシード</v>
      </c>
      <c r="N19" s="87"/>
      <c r="O19" s="88"/>
      <c r="P19" s="106" t="str">
        <f>B32</f>
        <v>古都</v>
      </c>
      <c r="Q19" s="87"/>
      <c r="R19" s="87"/>
      <c r="S19" s="50"/>
      <c r="T19" s="50" t="s">
        <v>29</v>
      </c>
      <c r="U19" s="50"/>
      <c r="V19" s="87" t="str">
        <f>B34</f>
        <v>久松台</v>
      </c>
      <c r="W19" s="87"/>
      <c r="X19" s="88"/>
      <c r="Z19" s="3"/>
      <c r="AA19" s="4"/>
      <c r="AE19" s="3"/>
      <c r="AF19" s="4"/>
    </row>
    <row r="20" spans="1:33" ht="12.95" customHeight="1" x14ac:dyDescent="0.1">
      <c r="A20" s="7"/>
      <c r="B20" s="45"/>
      <c r="C20" s="8"/>
      <c r="D20" s="9"/>
      <c r="E20" s="9"/>
      <c r="F20" s="10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3"/>
      <c r="AA20" s="4"/>
      <c r="AE20" s="3"/>
      <c r="AF20" s="4"/>
    </row>
    <row r="21" spans="1:33" ht="12.95" customHeight="1" x14ac:dyDescent="0.1">
      <c r="A21" s="11">
        <v>7</v>
      </c>
      <c r="B21" s="13">
        <f>D19+D$66/(24*60)</f>
        <v>0.59722222222222221</v>
      </c>
      <c r="C21" s="12" t="s">
        <v>34</v>
      </c>
      <c r="D21" s="104">
        <f>B21+(B$66+C$66)/(24*60)</f>
        <v>0.62847222222222221</v>
      </c>
      <c r="E21" s="104"/>
      <c r="F21" s="105"/>
      <c r="G21" s="106"/>
      <c r="H21" s="87"/>
      <c r="I21" s="87"/>
      <c r="J21" s="50"/>
      <c r="K21" s="50" t="s">
        <v>29</v>
      </c>
      <c r="L21" s="50"/>
      <c r="M21" s="87"/>
      <c r="N21" s="87"/>
      <c r="O21" s="88"/>
      <c r="P21" s="106"/>
      <c r="Q21" s="87"/>
      <c r="R21" s="87"/>
      <c r="S21" s="50"/>
      <c r="T21" s="50" t="s">
        <v>29</v>
      </c>
      <c r="U21" s="50"/>
      <c r="V21" s="87"/>
      <c r="W21" s="87"/>
      <c r="X21" s="88"/>
      <c r="Z21" s="3"/>
      <c r="AA21" s="4"/>
      <c r="AE21" s="3"/>
      <c r="AF21" s="4"/>
    </row>
    <row r="22" spans="1:33" ht="12.95" customHeight="1" x14ac:dyDescent="0.1">
      <c r="A22" s="11">
        <v>8</v>
      </c>
      <c r="B22" s="13">
        <f>D21+D$66/(24*60)</f>
        <v>0.63194444444444442</v>
      </c>
      <c r="C22" s="12" t="s">
        <v>34</v>
      </c>
      <c r="D22" s="104">
        <f>B22+(B$66+C$66)/(24*60)</f>
        <v>0.66319444444444442</v>
      </c>
      <c r="E22" s="104"/>
      <c r="F22" s="105"/>
      <c r="G22" s="106"/>
      <c r="H22" s="87"/>
      <c r="I22" s="87"/>
      <c r="J22" s="50"/>
      <c r="K22" s="50" t="s">
        <v>29</v>
      </c>
      <c r="L22" s="50"/>
      <c r="M22" s="87"/>
      <c r="N22" s="87"/>
      <c r="O22" s="88"/>
      <c r="P22" s="106"/>
      <c r="Q22" s="87"/>
      <c r="R22" s="87"/>
      <c r="S22" s="50"/>
      <c r="T22" s="50" t="s">
        <v>29</v>
      </c>
      <c r="U22" s="50"/>
      <c r="V22" s="87"/>
      <c r="W22" s="87"/>
      <c r="X22" s="88"/>
      <c r="Y22" s="16"/>
      <c r="Z22" s="17"/>
      <c r="AA22" s="16"/>
      <c r="AB22" s="15"/>
      <c r="AC22" s="16"/>
      <c r="AD22" s="16"/>
      <c r="AE22" s="16"/>
      <c r="AF22" s="14"/>
    </row>
    <row r="23" spans="1:33" ht="7.9" customHeight="1" x14ac:dyDescent="0.1">
      <c r="B23" s="14"/>
      <c r="C23" s="15"/>
      <c r="D23" s="15"/>
      <c r="E23" s="15"/>
      <c r="F23" s="16"/>
      <c r="G23" s="16"/>
      <c r="H23" s="16"/>
      <c r="I23" s="15"/>
      <c r="J23" s="15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A23" s="16"/>
      <c r="AB23" s="15"/>
      <c r="AC23" s="16"/>
      <c r="AD23" s="16"/>
      <c r="AE23" s="16"/>
      <c r="AF23" s="14"/>
      <c r="AG23" s="16"/>
    </row>
    <row r="24" spans="1:33" ht="12.95" customHeight="1" x14ac:dyDescent="0.1">
      <c r="A24" s="3" t="s">
        <v>21</v>
      </c>
      <c r="Z24" s="3"/>
      <c r="AA24" s="4"/>
      <c r="AE24" s="3"/>
      <c r="AF24" s="4"/>
    </row>
    <row r="25" spans="1:33" ht="12.95" customHeight="1" x14ac:dyDescent="0.1">
      <c r="B25" s="18" t="s">
        <v>30</v>
      </c>
      <c r="C25" s="83" t="str">
        <f>B26</f>
        <v>山陽</v>
      </c>
      <c r="D25" s="93"/>
      <c r="E25" s="84"/>
      <c r="F25" s="83" t="str">
        <f>B27</f>
        <v>大元</v>
      </c>
      <c r="G25" s="93"/>
      <c r="H25" s="84"/>
      <c r="I25" s="83" t="str">
        <f>B28</f>
        <v>荘内</v>
      </c>
      <c r="J25" s="93"/>
      <c r="K25" s="84"/>
      <c r="L25" s="83" t="str">
        <f>B29</f>
        <v>広畑</v>
      </c>
      <c r="M25" s="93"/>
      <c r="N25" s="84"/>
      <c r="O25" s="83" t="s">
        <v>16</v>
      </c>
      <c r="P25" s="84"/>
      <c r="Q25" s="83" t="s">
        <v>17</v>
      </c>
      <c r="R25" s="84"/>
      <c r="S25" s="83" t="s">
        <v>28</v>
      </c>
      <c r="T25" s="84"/>
      <c r="U25" s="85" t="s">
        <v>18</v>
      </c>
      <c r="V25" s="86"/>
      <c r="W25" s="83" t="s">
        <v>37</v>
      </c>
      <c r="X25" s="84"/>
      <c r="Z25" s="3"/>
      <c r="AA25" s="4"/>
      <c r="AE25" s="3"/>
      <c r="AF25" s="4"/>
    </row>
    <row r="26" spans="1:33" ht="12.95" customHeight="1" x14ac:dyDescent="0.1">
      <c r="B26" s="52" t="s">
        <v>38</v>
      </c>
      <c r="C26" s="98"/>
      <c r="D26" s="99"/>
      <c r="E26" s="100"/>
      <c r="F26" s="20" t="str">
        <f>IF(E27="","",E27)</f>
        <v/>
      </c>
      <c r="G26" s="21" t="s">
        <v>29</v>
      </c>
      <c r="H26" s="22" t="str">
        <f>IF(C27="","",C27)</f>
        <v/>
      </c>
      <c r="I26" s="20" t="str">
        <f>IF(E28="","",E28)</f>
        <v/>
      </c>
      <c r="J26" s="21" t="s">
        <v>29</v>
      </c>
      <c r="K26" s="22" t="str">
        <f>IF(C28="","",C28)</f>
        <v/>
      </c>
      <c r="L26" s="23" t="str">
        <f>IF(E29="","",E29)</f>
        <v/>
      </c>
      <c r="M26" s="12" t="s">
        <v>29</v>
      </c>
      <c r="N26" s="24" t="str">
        <f>IF(C29="","",C29)</f>
        <v/>
      </c>
      <c r="O26" s="96" t="e">
        <f>SUM(#REF!)</f>
        <v>#REF!</v>
      </c>
      <c r="P26" s="97"/>
      <c r="Q26" s="96" t="e">
        <f>S26-#REF!</f>
        <v>#REF!</v>
      </c>
      <c r="R26" s="97"/>
      <c r="S26" s="96">
        <f>SUM(C26,F26,I26,L26)</f>
        <v>0</v>
      </c>
      <c r="T26" s="97"/>
      <c r="U26" s="96" t="e">
        <f>RANK(#REF!,#REF!,1)</f>
        <v>#REF!</v>
      </c>
      <c r="V26" s="97"/>
      <c r="W26" s="94"/>
      <c r="X26" s="95"/>
      <c r="Z26" s="3"/>
      <c r="AA26" s="4"/>
      <c r="AE26" s="3"/>
      <c r="AF26" s="4"/>
    </row>
    <row r="27" spans="1:33" ht="12.95" customHeight="1" x14ac:dyDescent="0.1">
      <c r="B27" s="52" t="s">
        <v>111</v>
      </c>
      <c r="C27" s="26"/>
      <c r="D27" s="21" t="s">
        <v>29</v>
      </c>
      <c r="E27" s="27"/>
      <c r="F27" s="98"/>
      <c r="G27" s="99"/>
      <c r="H27" s="100"/>
      <c r="I27" s="20" t="str">
        <f>IF(H28="","",H28)</f>
        <v/>
      </c>
      <c r="J27" s="21" t="s">
        <v>29</v>
      </c>
      <c r="K27" s="22" t="str">
        <f>IF(F28="","",F28)</f>
        <v/>
      </c>
      <c r="L27" s="23" t="str">
        <f>IF(H29="","",H29)</f>
        <v/>
      </c>
      <c r="M27" s="12" t="s">
        <v>29</v>
      </c>
      <c r="N27" s="24" t="str">
        <f>IF(F29="","",F29)</f>
        <v/>
      </c>
      <c r="O27" s="96" t="e">
        <f>SUM(#REF!)</f>
        <v>#REF!</v>
      </c>
      <c r="P27" s="97"/>
      <c r="Q27" s="96" t="e">
        <f>S27-#REF!</f>
        <v>#REF!</v>
      </c>
      <c r="R27" s="97"/>
      <c r="S27" s="96">
        <f>SUM(C27,F27,I27,L27)</f>
        <v>0</v>
      </c>
      <c r="T27" s="97"/>
      <c r="U27" s="96" t="e">
        <f>RANK(#REF!,#REF!,1)</f>
        <v>#REF!</v>
      </c>
      <c r="V27" s="97"/>
      <c r="W27" s="94"/>
      <c r="X27" s="95"/>
      <c r="Z27" s="3"/>
      <c r="AA27" s="4"/>
      <c r="AE27" s="3"/>
      <c r="AF27" s="4"/>
    </row>
    <row r="28" spans="1:33" ht="12.95" customHeight="1" x14ac:dyDescent="0.1">
      <c r="B28" s="52" t="s">
        <v>40</v>
      </c>
      <c r="C28" s="26"/>
      <c r="D28" s="28" t="s">
        <v>29</v>
      </c>
      <c r="E28" s="27"/>
      <c r="F28" s="26"/>
      <c r="G28" s="28" t="s">
        <v>29</v>
      </c>
      <c r="H28" s="27"/>
      <c r="I28" s="98"/>
      <c r="J28" s="99"/>
      <c r="K28" s="100"/>
      <c r="L28" s="23" t="str">
        <f>IF(K29="","",K29)</f>
        <v/>
      </c>
      <c r="M28" s="12" t="s">
        <v>29</v>
      </c>
      <c r="N28" s="24" t="str">
        <f>IF(I29="","",I29)</f>
        <v/>
      </c>
      <c r="O28" s="96" t="e">
        <f>SUM(#REF!)</f>
        <v>#REF!</v>
      </c>
      <c r="P28" s="97"/>
      <c r="Q28" s="96" t="e">
        <f>S28-#REF!</f>
        <v>#REF!</v>
      </c>
      <c r="R28" s="97"/>
      <c r="S28" s="96">
        <f>SUM(C28,F28,I28,L28)</f>
        <v>0</v>
      </c>
      <c r="T28" s="97"/>
      <c r="U28" s="96" t="e">
        <f>RANK(#REF!,#REF!,1)</f>
        <v>#REF!</v>
      </c>
      <c r="V28" s="97"/>
      <c r="W28" s="94"/>
      <c r="X28" s="95"/>
      <c r="Y28" s="32"/>
      <c r="Z28" s="32"/>
      <c r="AA28" s="32"/>
      <c r="AB28" s="32"/>
      <c r="AC28" s="32"/>
      <c r="AD28" s="32"/>
      <c r="AE28" s="32"/>
      <c r="AF28" s="33"/>
    </row>
    <row r="29" spans="1:33" ht="12.95" customHeight="1" x14ac:dyDescent="0.1">
      <c r="B29" s="52" t="s">
        <v>49</v>
      </c>
      <c r="C29" s="26"/>
      <c r="D29" s="28" t="s">
        <v>29</v>
      </c>
      <c r="E29" s="27"/>
      <c r="F29" s="26"/>
      <c r="G29" s="28" t="s">
        <v>29</v>
      </c>
      <c r="H29" s="27"/>
      <c r="I29" s="26"/>
      <c r="J29" s="28" t="s">
        <v>29</v>
      </c>
      <c r="K29" s="27"/>
      <c r="L29" s="78"/>
      <c r="M29" s="79"/>
      <c r="N29" s="80"/>
      <c r="O29" s="96" t="e">
        <f>SUM(#REF!)</f>
        <v>#REF!</v>
      </c>
      <c r="P29" s="97"/>
      <c r="Q29" s="96" t="e">
        <f>S29-#REF!</f>
        <v>#REF!</v>
      </c>
      <c r="R29" s="97"/>
      <c r="S29" s="96">
        <f>SUM(C29,F29,I29,L29)</f>
        <v>0</v>
      </c>
      <c r="T29" s="97"/>
      <c r="U29" s="96" t="e">
        <f>RANK(#REF!,#REF!,1)</f>
        <v>#REF!</v>
      </c>
      <c r="V29" s="97"/>
      <c r="W29" s="94"/>
      <c r="X29" s="95"/>
      <c r="Y29" s="32"/>
      <c r="Z29" s="32"/>
      <c r="AA29" s="32"/>
      <c r="AB29" s="32"/>
      <c r="AC29" s="32"/>
      <c r="AD29" s="32"/>
      <c r="AE29" s="32"/>
      <c r="AF29" s="33"/>
    </row>
    <row r="30" spans="1:33" ht="10.9" customHeight="1" x14ac:dyDescent="0.1">
      <c r="X30" s="4"/>
      <c r="Y30" s="32"/>
      <c r="Z30" s="32"/>
      <c r="AA30" s="32"/>
      <c r="AB30" s="32"/>
      <c r="AC30" s="32"/>
      <c r="AD30" s="32"/>
      <c r="AE30" s="32"/>
      <c r="AF30" s="33"/>
    </row>
    <row r="31" spans="1:33" ht="12.95" customHeight="1" x14ac:dyDescent="0.1">
      <c r="B31" s="29" t="s">
        <v>19</v>
      </c>
      <c r="C31" s="85" t="str">
        <f>B32</f>
        <v>古都</v>
      </c>
      <c r="D31" s="101"/>
      <c r="E31" s="86"/>
      <c r="F31" s="85" t="str">
        <f>B33</f>
        <v>飯岡</v>
      </c>
      <c r="G31" s="101"/>
      <c r="H31" s="86"/>
      <c r="I31" s="85" t="str">
        <f>B34</f>
        <v>久松台</v>
      </c>
      <c r="J31" s="101"/>
      <c r="K31" s="86"/>
      <c r="L31" s="85" t="str">
        <f>B35</f>
        <v>グランシード</v>
      </c>
      <c r="M31" s="101"/>
      <c r="N31" s="86"/>
      <c r="O31" s="83" t="s">
        <v>16</v>
      </c>
      <c r="P31" s="84"/>
      <c r="Q31" s="83" t="s">
        <v>17</v>
      </c>
      <c r="R31" s="84"/>
      <c r="S31" s="83" t="s">
        <v>28</v>
      </c>
      <c r="T31" s="84"/>
      <c r="U31" s="85" t="s">
        <v>18</v>
      </c>
      <c r="V31" s="86"/>
      <c r="W31" s="83" t="s">
        <v>37</v>
      </c>
      <c r="X31" s="84"/>
      <c r="Z31" s="3"/>
      <c r="AA31" s="4"/>
      <c r="AE31" s="3"/>
      <c r="AF31" s="4"/>
    </row>
    <row r="32" spans="1:33" ht="12.95" customHeight="1" x14ac:dyDescent="0.1">
      <c r="B32" s="52" t="s">
        <v>50</v>
      </c>
      <c r="C32" s="98"/>
      <c r="D32" s="99"/>
      <c r="E32" s="100"/>
      <c r="F32" s="20" t="str">
        <f>IF(E33="","",E33)</f>
        <v/>
      </c>
      <c r="G32" s="21" t="s">
        <v>29</v>
      </c>
      <c r="H32" s="22" t="str">
        <f>IF(C33="","",C33)</f>
        <v/>
      </c>
      <c r="I32" s="20" t="str">
        <f>IF(E34="","",E34)</f>
        <v/>
      </c>
      <c r="J32" s="21" t="s">
        <v>29</v>
      </c>
      <c r="K32" s="22" t="str">
        <f>IF(C34="","",C34)</f>
        <v/>
      </c>
      <c r="L32" s="23" t="str">
        <f>IF(E35="","",E35)</f>
        <v/>
      </c>
      <c r="M32" s="12" t="s">
        <v>29</v>
      </c>
      <c r="N32" s="24" t="str">
        <f>IF(C35="","",C35)</f>
        <v/>
      </c>
      <c r="O32" s="81" t="e">
        <f>SUM(#REF!)</f>
        <v>#REF!</v>
      </c>
      <c r="P32" s="82"/>
      <c r="Q32" s="81" t="e">
        <f>S32-#REF!</f>
        <v>#REF!</v>
      </c>
      <c r="R32" s="82"/>
      <c r="S32" s="81">
        <f>SUM(C32,F32,I32,L32)</f>
        <v>0</v>
      </c>
      <c r="T32" s="82"/>
      <c r="U32" s="81" t="e">
        <f>RANK(#REF!,#REF!,1)</f>
        <v>#REF!</v>
      </c>
      <c r="V32" s="82"/>
      <c r="W32" s="94"/>
      <c r="X32" s="95"/>
    </row>
    <row r="33" spans="1:34" ht="12.95" customHeight="1" x14ac:dyDescent="0.1">
      <c r="B33" s="52" t="s">
        <v>42</v>
      </c>
      <c r="C33" s="26"/>
      <c r="D33" s="28" t="s">
        <v>29</v>
      </c>
      <c r="E33" s="27"/>
      <c r="F33" s="98"/>
      <c r="G33" s="99"/>
      <c r="H33" s="100"/>
      <c r="I33" s="20" t="str">
        <f>IF(H34="","",H34)</f>
        <v/>
      </c>
      <c r="J33" s="21" t="s">
        <v>29</v>
      </c>
      <c r="K33" s="22" t="str">
        <f>IF(F34="","",F34)</f>
        <v/>
      </c>
      <c r="L33" s="23" t="str">
        <f>IF(H35="","",H35)</f>
        <v/>
      </c>
      <c r="M33" s="12" t="s">
        <v>29</v>
      </c>
      <c r="N33" s="24" t="str">
        <f>IF(F35="","",F35)</f>
        <v/>
      </c>
      <c r="O33" s="81" t="e">
        <f>SUM(#REF!)</f>
        <v>#REF!</v>
      </c>
      <c r="P33" s="82"/>
      <c r="Q33" s="81" t="e">
        <f>S33-#REF!</f>
        <v>#REF!</v>
      </c>
      <c r="R33" s="82"/>
      <c r="S33" s="81">
        <f>SUM(C33,F33,I33,L33)</f>
        <v>0</v>
      </c>
      <c r="T33" s="82"/>
      <c r="U33" s="81" t="e">
        <f>RANK(#REF!,#REF!,1)</f>
        <v>#REF!</v>
      </c>
      <c r="V33" s="82"/>
      <c r="W33" s="94"/>
      <c r="X33" s="95"/>
    </row>
    <row r="34" spans="1:34" ht="12.95" customHeight="1" x14ac:dyDescent="0.1">
      <c r="B34" s="52" t="s">
        <v>47</v>
      </c>
      <c r="C34" s="26"/>
      <c r="D34" s="28" t="s">
        <v>29</v>
      </c>
      <c r="E34" s="27"/>
      <c r="F34" s="26"/>
      <c r="G34" s="28" t="s">
        <v>29</v>
      </c>
      <c r="H34" s="27"/>
      <c r="I34" s="98"/>
      <c r="J34" s="99"/>
      <c r="K34" s="100"/>
      <c r="L34" s="23" t="str">
        <f>IF(K35="","",K35)</f>
        <v/>
      </c>
      <c r="M34" s="12" t="s">
        <v>29</v>
      </c>
      <c r="N34" s="24" t="str">
        <f>IF(I35="","",I35)</f>
        <v/>
      </c>
      <c r="O34" s="81" t="e">
        <f>SUM(#REF!)</f>
        <v>#REF!</v>
      </c>
      <c r="P34" s="82"/>
      <c r="Q34" s="81" t="e">
        <f>S34-#REF!</f>
        <v>#REF!</v>
      </c>
      <c r="R34" s="82"/>
      <c r="S34" s="81">
        <f>SUM(C34,F34,I34,L34)</f>
        <v>0</v>
      </c>
      <c r="T34" s="82"/>
      <c r="U34" s="96" t="e">
        <f>RANK(#REF!,#REF!,1)</f>
        <v>#REF!</v>
      </c>
      <c r="V34" s="97"/>
      <c r="W34" s="94"/>
      <c r="X34" s="95"/>
      <c r="Z34" s="19"/>
      <c r="AA34" s="92"/>
      <c r="AB34" s="92"/>
      <c r="AC34" s="92"/>
      <c r="AD34" s="92"/>
    </row>
    <row r="35" spans="1:34" ht="12.95" customHeight="1" x14ac:dyDescent="0.1">
      <c r="B35" s="52" t="s">
        <v>48</v>
      </c>
      <c r="C35" s="26"/>
      <c r="D35" s="28" t="s">
        <v>29</v>
      </c>
      <c r="E35" s="27"/>
      <c r="F35" s="26"/>
      <c r="G35" s="28" t="s">
        <v>29</v>
      </c>
      <c r="H35" s="27"/>
      <c r="I35" s="26"/>
      <c r="J35" s="28" t="s">
        <v>29</v>
      </c>
      <c r="K35" s="27"/>
      <c r="L35" s="78"/>
      <c r="M35" s="79"/>
      <c r="N35" s="80"/>
      <c r="O35" s="81" t="e">
        <f>SUM(#REF!)</f>
        <v>#REF!</v>
      </c>
      <c r="P35" s="82"/>
      <c r="Q35" s="81" t="e">
        <f>S35-#REF!</f>
        <v>#REF!</v>
      </c>
      <c r="R35" s="82"/>
      <c r="S35" s="81">
        <f>SUM(C35,F35,I35,L35)</f>
        <v>0</v>
      </c>
      <c r="T35" s="82"/>
      <c r="U35" s="81" t="e">
        <f>RANK(#REF!,#REF!,1)</f>
        <v>#REF!</v>
      </c>
      <c r="V35" s="82"/>
      <c r="W35" s="94"/>
      <c r="X35" s="95"/>
      <c r="AA35" s="25"/>
      <c r="AB35" s="25"/>
      <c r="AC35" s="25"/>
      <c r="AD35" s="25"/>
    </row>
    <row r="36" spans="1:34" ht="10.15" customHeight="1" x14ac:dyDescent="0.1">
      <c r="X36" s="4"/>
      <c r="AA36" s="25"/>
      <c r="AB36" s="25"/>
      <c r="AC36" s="25"/>
      <c r="AD36" s="25"/>
    </row>
    <row r="37" spans="1:34" ht="7.9" customHeight="1" x14ac:dyDescent="0.1">
      <c r="B37" s="14"/>
      <c r="C37" s="15"/>
      <c r="D37" s="15"/>
      <c r="E37" s="15"/>
      <c r="F37" s="16"/>
      <c r="G37" s="16"/>
      <c r="H37" s="16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AA37" s="25"/>
      <c r="AB37" s="25"/>
      <c r="AC37" s="25"/>
      <c r="AD37" s="25"/>
      <c r="AG37" s="16"/>
    </row>
    <row r="38" spans="1:34" ht="12.95" customHeight="1" x14ac:dyDescent="0.1">
      <c r="A38" s="3" t="s">
        <v>23</v>
      </c>
      <c r="C38" s="15"/>
      <c r="D38" s="15"/>
      <c r="E38" s="15"/>
      <c r="F38" s="16"/>
      <c r="G38" s="16"/>
      <c r="H38" s="16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AA38" s="25"/>
      <c r="AB38" s="25"/>
      <c r="AC38" s="25"/>
      <c r="AD38" s="25"/>
      <c r="AG38" s="16"/>
    </row>
    <row r="39" spans="1:34" ht="12.95" customHeight="1" x14ac:dyDescent="0.1">
      <c r="A39" s="6"/>
      <c r="B39" s="85" t="s">
        <v>11</v>
      </c>
      <c r="C39" s="101"/>
      <c r="D39" s="101"/>
      <c r="E39" s="101"/>
      <c r="F39" s="86"/>
      <c r="G39" s="85" t="s">
        <v>32</v>
      </c>
      <c r="H39" s="101"/>
      <c r="I39" s="101"/>
      <c r="J39" s="101"/>
      <c r="K39" s="101"/>
      <c r="L39" s="101"/>
      <c r="M39" s="101"/>
      <c r="N39" s="101"/>
      <c r="O39" s="86"/>
      <c r="P39" s="85" t="s">
        <v>33</v>
      </c>
      <c r="Q39" s="101"/>
      <c r="R39" s="101"/>
      <c r="S39" s="101"/>
      <c r="T39" s="101"/>
      <c r="U39" s="101"/>
      <c r="V39" s="101"/>
      <c r="W39" s="101"/>
      <c r="X39" s="86"/>
      <c r="AG39" s="14"/>
      <c r="AH39" s="16"/>
    </row>
    <row r="40" spans="1:34" ht="12.95" customHeight="1" x14ac:dyDescent="0.1">
      <c r="A40" s="30">
        <v>1</v>
      </c>
      <c r="B40" s="48">
        <v>0.375</v>
      </c>
      <c r="C40" s="12" t="s">
        <v>34</v>
      </c>
      <c r="D40" s="104">
        <f t="shared" ref="D40:D45" si="0">B40+(B$66+C$66)/(24*60)</f>
        <v>0.40625</v>
      </c>
      <c r="E40" s="104"/>
      <c r="F40" s="105"/>
      <c r="G40" s="106" t="str">
        <f>B56</f>
        <v>A3</v>
      </c>
      <c r="H40" s="87"/>
      <c r="I40" s="87"/>
      <c r="J40" s="50"/>
      <c r="K40" s="49" t="s">
        <v>29</v>
      </c>
      <c r="L40" s="50"/>
      <c r="M40" s="87" t="str">
        <f>B59</f>
        <v>B4</v>
      </c>
      <c r="N40" s="87"/>
      <c r="O40" s="88"/>
      <c r="P40" s="106" t="str">
        <f>B57</f>
        <v>B3</v>
      </c>
      <c r="Q40" s="87"/>
      <c r="R40" s="87"/>
      <c r="S40" s="50"/>
      <c r="T40" s="49" t="s">
        <v>29</v>
      </c>
      <c r="U40" s="50"/>
      <c r="V40" s="87" t="str">
        <f>B58</f>
        <v>A4</v>
      </c>
      <c r="W40" s="87"/>
      <c r="X40" s="88"/>
      <c r="Z40" s="19"/>
      <c r="AA40" s="92"/>
      <c r="AB40" s="92"/>
      <c r="AC40" s="92"/>
      <c r="AD40" s="92"/>
      <c r="AG40" s="14"/>
      <c r="AH40" s="16"/>
    </row>
    <row r="41" spans="1:34" ht="12.95" customHeight="1" x14ac:dyDescent="0.1">
      <c r="A41" s="30">
        <v>2</v>
      </c>
      <c r="B41" s="13">
        <f t="shared" ref="B41:B46" si="1">D40+D$66/(24*60)</f>
        <v>0.40972222222222221</v>
      </c>
      <c r="C41" s="12" t="s">
        <v>34</v>
      </c>
      <c r="D41" s="104">
        <f t="shared" si="0"/>
        <v>0.44097222222222221</v>
      </c>
      <c r="E41" s="104"/>
      <c r="F41" s="105"/>
      <c r="G41" s="106" t="str">
        <f>B50</f>
        <v>A1</v>
      </c>
      <c r="H41" s="87"/>
      <c r="I41" s="87"/>
      <c r="J41" s="50"/>
      <c r="K41" s="50" t="s">
        <v>29</v>
      </c>
      <c r="L41" s="50"/>
      <c r="M41" s="87" t="str">
        <f>B53</f>
        <v>B2</v>
      </c>
      <c r="N41" s="87"/>
      <c r="O41" s="88"/>
      <c r="P41" s="106" t="str">
        <f>B51</f>
        <v>B1</v>
      </c>
      <c r="Q41" s="87"/>
      <c r="R41" s="87"/>
      <c r="S41" s="50"/>
      <c r="T41" s="50" t="s">
        <v>29</v>
      </c>
      <c r="U41" s="50"/>
      <c r="V41" s="87" t="str">
        <f>B52</f>
        <v>A2</v>
      </c>
      <c r="W41" s="87"/>
      <c r="X41" s="88"/>
      <c r="AA41" s="25"/>
      <c r="AB41" s="25"/>
      <c r="AC41" s="25"/>
      <c r="AD41" s="25"/>
      <c r="AG41" s="14"/>
      <c r="AH41" s="16"/>
    </row>
    <row r="42" spans="1:34" ht="12.95" customHeight="1" x14ac:dyDescent="0.1">
      <c r="A42" s="30">
        <v>3</v>
      </c>
      <c r="B42" s="13">
        <f t="shared" si="1"/>
        <v>0.44444444444444442</v>
      </c>
      <c r="C42" s="12" t="s">
        <v>34</v>
      </c>
      <c r="D42" s="104">
        <f t="shared" si="0"/>
        <v>0.47569444444444442</v>
      </c>
      <c r="E42" s="104"/>
      <c r="F42" s="105"/>
      <c r="G42" s="106" t="str">
        <f>B59</f>
        <v>B4</v>
      </c>
      <c r="H42" s="87"/>
      <c r="I42" s="87"/>
      <c r="J42" s="50"/>
      <c r="K42" s="50" t="s">
        <v>29</v>
      </c>
      <c r="L42" s="50"/>
      <c r="M42" s="87" t="str">
        <f>B57</f>
        <v>B3</v>
      </c>
      <c r="N42" s="87"/>
      <c r="O42" s="88"/>
      <c r="P42" s="106" t="str">
        <f>B58</f>
        <v>A4</v>
      </c>
      <c r="Q42" s="87"/>
      <c r="R42" s="87"/>
      <c r="S42" s="50"/>
      <c r="T42" s="50" t="s">
        <v>29</v>
      </c>
      <c r="U42" s="50"/>
      <c r="V42" s="87" t="str">
        <f>B56</f>
        <v>A3</v>
      </c>
      <c r="W42" s="87"/>
      <c r="X42" s="88"/>
      <c r="AA42" s="25"/>
      <c r="AB42" s="25"/>
      <c r="AC42" s="25"/>
      <c r="AD42" s="25"/>
      <c r="AG42" s="14"/>
      <c r="AH42" s="16"/>
    </row>
    <row r="43" spans="1:34" s="32" customFormat="1" ht="12.95" customHeight="1" x14ac:dyDescent="0.1">
      <c r="A43" s="31">
        <v>4</v>
      </c>
      <c r="B43" s="13">
        <f t="shared" si="1"/>
        <v>0.47916666666666663</v>
      </c>
      <c r="C43" s="12" t="s">
        <v>34</v>
      </c>
      <c r="D43" s="104">
        <f t="shared" si="0"/>
        <v>0.51041666666666663</v>
      </c>
      <c r="E43" s="104"/>
      <c r="F43" s="105"/>
      <c r="G43" s="106" t="str">
        <f>B53</f>
        <v>B2</v>
      </c>
      <c r="H43" s="87"/>
      <c r="I43" s="87"/>
      <c r="J43" s="50"/>
      <c r="K43" s="50" t="s">
        <v>29</v>
      </c>
      <c r="L43" s="50"/>
      <c r="M43" s="87" t="str">
        <f>B53</f>
        <v>B2</v>
      </c>
      <c r="N43" s="87"/>
      <c r="O43" s="88"/>
      <c r="P43" s="106" t="str">
        <f>B52</f>
        <v>A2</v>
      </c>
      <c r="Q43" s="87"/>
      <c r="R43" s="87"/>
      <c r="S43" s="50"/>
      <c r="T43" s="50" t="s">
        <v>29</v>
      </c>
      <c r="U43" s="50"/>
      <c r="V43" s="87" t="str">
        <f>B50</f>
        <v>A1</v>
      </c>
      <c r="W43" s="87"/>
      <c r="X43" s="88"/>
      <c r="Y43" s="3"/>
      <c r="Z43" s="4"/>
      <c r="AA43" s="25"/>
      <c r="AB43" s="25"/>
      <c r="AC43" s="25"/>
      <c r="AD43" s="25"/>
      <c r="AE43" s="4"/>
      <c r="AF43" s="3"/>
      <c r="AG43" s="34"/>
      <c r="AH43" s="25"/>
    </row>
    <row r="44" spans="1:34" s="32" customFormat="1" ht="12.95" customHeight="1" x14ac:dyDescent="0.1">
      <c r="A44" s="31">
        <v>5</v>
      </c>
      <c r="B44" s="13">
        <f t="shared" si="1"/>
        <v>0.51388888888888884</v>
      </c>
      <c r="C44" s="12" t="s">
        <v>34</v>
      </c>
      <c r="D44" s="104">
        <f t="shared" si="0"/>
        <v>0.54513888888888884</v>
      </c>
      <c r="E44" s="104"/>
      <c r="F44" s="105"/>
      <c r="G44" s="106" t="str">
        <f>B58</f>
        <v>A4</v>
      </c>
      <c r="H44" s="87"/>
      <c r="I44" s="87"/>
      <c r="J44" s="50"/>
      <c r="K44" s="50" t="s">
        <v>29</v>
      </c>
      <c r="L44" s="50"/>
      <c r="M44" s="87" t="str">
        <f>B59</f>
        <v>B4</v>
      </c>
      <c r="N44" s="87"/>
      <c r="O44" s="88"/>
      <c r="P44" s="106" t="str">
        <f>B56</f>
        <v>A3</v>
      </c>
      <c r="Q44" s="87"/>
      <c r="R44" s="87"/>
      <c r="S44" s="50"/>
      <c r="T44" s="50" t="s">
        <v>29</v>
      </c>
      <c r="U44" s="50"/>
      <c r="V44" s="87" t="str">
        <f>B57</f>
        <v>B3</v>
      </c>
      <c r="W44" s="87"/>
      <c r="X44" s="88"/>
      <c r="Y44" s="3"/>
      <c r="Z44" s="4"/>
      <c r="AA44" s="25"/>
      <c r="AB44" s="25"/>
      <c r="AC44" s="25"/>
      <c r="AD44" s="25"/>
      <c r="AE44" s="4"/>
      <c r="AF44" s="3"/>
      <c r="AG44" s="34"/>
      <c r="AH44" s="25"/>
    </row>
    <row r="45" spans="1:34" s="32" customFormat="1" ht="12.95" customHeight="1" x14ac:dyDescent="0.1">
      <c r="A45" s="31">
        <v>6</v>
      </c>
      <c r="B45" s="13">
        <f t="shared" si="1"/>
        <v>0.54861111111111105</v>
      </c>
      <c r="C45" s="12" t="s">
        <v>34</v>
      </c>
      <c r="D45" s="104">
        <f t="shared" si="0"/>
        <v>0.57986111111111105</v>
      </c>
      <c r="E45" s="104"/>
      <c r="F45" s="105"/>
      <c r="G45" s="106" t="str">
        <f>B52</f>
        <v>A2</v>
      </c>
      <c r="H45" s="87"/>
      <c r="I45" s="87"/>
      <c r="J45" s="50"/>
      <c r="K45" s="50" t="s">
        <v>29</v>
      </c>
      <c r="L45" s="50"/>
      <c r="M45" s="87" t="str">
        <f>B53</f>
        <v>B2</v>
      </c>
      <c r="N45" s="87"/>
      <c r="O45" s="88"/>
      <c r="P45" s="106" t="str">
        <f>B50</f>
        <v>A1</v>
      </c>
      <c r="Q45" s="87"/>
      <c r="R45" s="87"/>
      <c r="S45" s="50"/>
      <c r="T45" s="50" t="s">
        <v>29</v>
      </c>
      <c r="U45" s="50"/>
      <c r="V45" s="87" t="str">
        <f>B51</f>
        <v>B1</v>
      </c>
      <c r="W45" s="87"/>
      <c r="X45" s="88"/>
      <c r="Y45" s="3"/>
      <c r="Z45" s="4"/>
      <c r="AA45" s="3"/>
      <c r="AB45" s="3"/>
      <c r="AC45" s="3"/>
      <c r="AD45" s="3"/>
      <c r="AE45" s="4"/>
      <c r="AF45" s="3"/>
      <c r="AG45" s="34"/>
      <c r="AH45" s="25"/>
    </row>
    <row r="46" spans="1:34" ht="12.95" customHeight="1" x14ac:dyDescent="0.1">
      <c r="A46" s="7"/>
      <c r="B46" s="45">
        <f t="shared" si="1"/>
        <v>0.58333333333333326</v>
      </c>
      <c r="C46" s="8"/>
      <c r="D46" s="102"/>
      <c r="E46" s="102"/>
      <c r="F46" s="103"/>
      <c r="G46" s="89" t="s">
        <v>41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1"/>
      <c r="AG46" s="14"/>
      <c r="AH46" s="16"/>
    </row>
    <row r="47" spans="1:34" ht="9" customHeight="1" x14ac:dyDescent="0.1"/>
    <row r="48" spans="1:34" ht="12.95" customHeight="1" x14ac:dyDescent="0.1">
      <c r="A48" s="35" t="s">
        <v>20</v>
      </c>
    </row>
    <row r="49" spans="1:26" ht="12.95" customHeight="1" x14ac:dyDescent="0.1">
      <c r="B49" s="18" t="s">
        <v>35</v>
      </c>
      <c r="C49" s="83" t="str">
        <f>B50</f>
        <v>A1</v>
      </c>
      <c r="D49" s="93"/>
      <c r="E49" s="84"/>
      <c r="F49" s="83" t="str">
        <f>B51</f>
        <v>B1</v>
      </c>
      <c r="G49" s="93"/>
      <c r="H49" s="84"/>
      <c r="I49" s="83" t="str">
        <f>B52</f>
        <v>A2</v>
      </c>
      <c r="J49" s="93"/>
      <c r="K49" s="84"/>
      <c r="L49" s="83" t="str">
        <f>B53</f>
        <v>B2</v>
      </c>
      <c r="M49" s="93"/>
      <c r="N49" s="84"/>
      <c r="O49" s="83" t="s">
        <v>16</v>
      </c>
      <c r="P49" s="84"/>
      <c r="Q49" s="83" t="s">
        <v>17</v>
      </c>
      <c r="R49" s="84"/>
      <c r="S49" s="83" t="s">
        <v>28</v>
      </c>
      <c r="T49" s="84"/>
      <c r="U49" s="85" t="s">
        <v>18</v>
      </c>
      <c r="V49" s="86"/>
      <c r="Z49" s="3"/>
    </row>
    <row r="50" spans="1:26" ht="12.95" customHeight="1" x14ac:dyDescent="0.1">
      <c r="A50" s="36"/>
      <c r="B50" s="37" t="s">
        <v>103</v>
      </c>
      <c r="C50" s="98"/>
      <c r="D50" s="99"/>
      <c r="E50" s="100"/>
      <c r="F50" s="20" t="str">
        <f>IF(E51="","",E51)</f>
        <v/>
      </c>
      <c r="G50" s="21" t="s">
        <v>29</v>
      </c>
      <c r="H50" s="22" t="str">
        <f>IF(C51="","",C51)</f>
        <v/>
      </c>
      <c r="I50" s="20" t="str">
        <f>IF(E52="","",E52)</f>
        <v/>
      </c>
      <c r="J50" s="21" t="s">
        <v>29</v>
      </c>
      <c r="K50" s="22" t="str">
        <f>IF(C52="","",C52)</f>
        <v/>
      </c>
      <c r="L50" s="23" t="str">
        <f>IF(E53="","",E53)</f>
        <v/>
      </c>
      <c r="M50" s="12" t="s">
        <v>29</v>
      </c>
      <c r="N50" s="24" t="str">
        <f>IF(C53="","",C53)</f>
        <v/>
      </c>
      <c r="O50" s="81">
        <f>SUM(AA35:AD35)</f>
        <v>0</v>
      </c>
      <c r="P50" s="82"/>
      <c r="Q50" s="81">
        <f>S50-Z35</f>
        <v>0</v>
      </c>
      <c r="R50" s="82"/>
      <c r="S50" s="81">
        <f>SUM(C50,F50,I50,L50)</f>
        <v>0</v>
      </c>
      <c r="T50" s="82"/>
      <c r="U50" s="81" t="e">
        <f>RANK(AE35,$AE$35:$AE$38,1)</f>
        <v>#N/A</v>
      </c>
      <c r="V50" s="82"/>
      <c r="Z50" s="3"/>
    </row>
    <row r="51" spans="1:26" ht="12.95" customHeight="1" x14ac:dyDescent="0.1">
      <c r="B51" s="37" t="s">
        <v>105</v>
      </c>
      <c r="C51" s="26"/>
      <c r="D51" s="28" t="s">
        <v>29</v>
      </c>
      <c r="E51" s="27"/>
      <c r="F51" s="98"/>
      <c r="G51" s="99"/>
      <c r="H51" s="100"/>
      <c r="I51" s="20" t="str">
        <f>IF(H52="","",H52)</f>
        <v/>
      </c>
      <c r="J51" s="21" t="s">
        <v>29</v>
      </c>
      <c r="K51" s="22" t="str">
        <f>IF(F52="","",F52)</f>
        <v/>
      </c>
      <c r="L51" s="23" t="str">
        <f>IF(H53="","",H53)</f>
        <v/>
      </c>
      <c r="M51" s="12" t="s">
        <v>29</v>
      </c>
      <c r="N51" s="24" t="str">
        <f>IF(F53="","",F53)</f>
        <v/>
      </c>
      <c r="O51" s="81">
        <f>SUM(AA36:AD36)</f>
        <v>0</v>
      </c>
      <c r="P51" s="82"/>
      <c r="Q51" s="81">
        <f>S51-Z36</f>
        <v>0</v>
      </c>
      <c r="R51" s="82"/>
      <c r="S51" s="81">
        <f>SUM(C51,F51,I51,L51)</f>
        <v>0</v>
      </c>
      <c r="T51" s="82"/>
      <c r="U51" s="81" t="e">
        <f>RANK(AE36,$AE$35:$AE$38,1)</f>
        <v>#N/A</v>
      </c>
      <c r="V51" s="82"/>
      <c r="Z51" s="3"/>
    </row>
    <row r="52" spans="1:26" ht="12.95" customHeight="1" x14ac:dyDescent="0.1">
      <c r="B52" s="37" t="s">
        <v>106</v>
      </c>
      <c r="C52" s="26"/>
      <c r="D52" s="28" t="s">
        <v>29</v>
      </c>
      <c r="E52" s="27"/>
      <c r="F52" s="26"/>
      <c r="G52" s="28" t="s">
        <v>29</v>
      </c>
      <c r="H52" s="27"/>
      <c r="I52" s="98"/>
      <c r="J52" s="99"/>
      <c r="K52" s="100"/>
      <c r="L52" s="23" t="str">
        <f>IF(K53="","",K53)</f>
        <v/>
      </c>
      <c r="M52" s="12" t="s">
        <v>29</v>
      </c>
      <c r="N52" s="24" t="str">
        <f>IF(I53="","",I53)</f>
        <v/>
      </c>
      <c r="O52" s="81">
        <f>SUM(AA37:AD37)</f>
        <v>0</v>
      </c>
      <c r="P52" s="82"/>
      <c r="Q52" s="81">
        <f>S52-Z37</f>
        <v>0</v>
      </c>
      <c r="R52" s="82"/>
      <c r="S52" s="81">
        <f>SUM(C52,F52,I52,L52)</f>
        <v>0</v>
      </c>
      <c r="T52" s="82"/>
      <c r="U52" s="81" t="e">
        <f>RANK(AE37,$AE$35:$AE$38,1)</f>
        <v>#N/A</v>
      </c>
      <c r="V52" s="82"/>
      <c r="Z52" s="3"/>
    </row>
    <row r="53" spans="1:26" ht="12.95" customHeight="1" x14ac:dyDescent="0.1">
      <c r="A53" s="36"/>
      <c r="B53" s="37" t="s">
        <v>104</v>
      </c>
      <c r="C53" s="26"/>
      <c r="D53" s="28" t="s">
        <v>29</v>
      </c>
      <c r="E53" s="27"/>
      <c r="F53" s="26"/>
      <c r="G53" s="28" t="s">
        <v>29</v>
      </c>
      <c r="H53" s="27"/>
      <c r="I53" s="26"/>
      <c r="J53" s="28" t="s">
        <v>29</v>
      </c>
      <c r="K53" s="27"/>
      <c r="L53" s="78"/>
      <c r="M53" s="79"/>
      <c r="N53" s="80"/>
      <c r="O53" s="81">
        <f>SUM(AA38:AD38)</f>
        <v>0</v>
      </c>
      <c r="P53" s="82"/>
      <c r="Q53" s="81">
        <f>S53-Z38</f>
        <v>0</v>
      </c>
      <c r="R53" s="82"/>
      <c r="S53" s="81">
        <f>SUM(C53,F53,I53,L53)</f>
        <v>0</v>
      </c>
      <c r="T53" s="82"/>
      <c r="U53" s="81" t="e">
        <f>RANK(AE38,$AE$35:$AE$38,1)</f>
        <v>#N/A</v>
      </c>
      <c r="V53" s="82"/>
      <c r="Z53" s="3"/>
    </row>
    <row r="54" spans="1:26" ht="9" customHeight="1" x14ac:dyDescent="0.1">
      <c r="Z54" s="3"/>
    </row>
    <row r="55" spans="1:26" ht="12.95" customHeight="1" x14ac:dyDescent="0.1">
      <c r="B55" s="29" t="s">
        <v>36</v>
      </c>
      <c r="C55" s="83" t="str">
        <f>B56</f>
        <v>A3</v>
      </c>
      <c r="D55" s="93"/>
      <c r="E55" s="84"/>
      <c r="F55" s="83" t="str">
        <f>B57</f>
        <v>B3</v>
      </c>
      <c r="G55" s="93"/>
      <c r="H55" s="84"/>
      <c r="I55" s="83" t="str">
        <f>B58</f>
        <v>A4</v>
      </c>
      <c r="J55" s="93"/>
      <c r="K55" s="84"/>
      <c r="L55" s="83" t="str">
        <f>B59</f>
        <v>B4</v>
      </c>
      <c r="M55" s="93"/>
      <c r="N55" s="84"/>
      <c r="O55" s="83" t="s">
        <v>16</v>
      </c>
      <c r="P55" s="84"/>
      <c r="Q55" s="83" t="s">
        <v>17</v>
      </c>
      <c r="R55" s="84"/>
      <c r="S55" s="83" t="s">
        <v>28</v>
      </c>
      <c r="T55" s="84"/>
      <c r="U55" s="85" t="s">
        <v>18</v>
      </c>
      <c r="V55" s="86"/>
      <c r="Z55" s="3"/>
    </row>
    <row r="56" spans="1:26" ht="12.95" customHeight="1" x14ac:dyDescent="0.1">
      <c r="A56" s="36"/>
      <c r="B56" s="37" t="s">
        <v>99</v>
      </c>
      <c r="C56" s="98"/>
      <c r="D56" s="99"/>
      <c r="E56" s="100"/>
      <c r="F56" s="20" t="str">
        <f>IF(E57="","",E57)</f>
        <v/>
      </c>
      <c r="G56" s="21" t="s">
        <v>29</v>
      </c>
      <c r="H56" s="22" t="str">
        <f>IF(C57="","",C57)</f>
        <v/>
      </c>
      <c r="I56" s="20" t="str">
        <f>IF(E58="","",E58)</f>
        <v/>
      </c>
      <c r="J56" s="21" t="s">
        <v>29</v>
      </c>
      <c r="K56" s="22" t="str">
        <f>IF(C58="","",C58)</f>
        <v/>
      </c>
      <c r="L56" s="23" t="str">
        <f>IF(E59="","",E59)</f>
        <v/>
      </c>
      <c r="M56" s="12" t="s">
        <v>29</v>
      </c>
      <c r="N56" s="24" t="str">
        <f>IF(C59="","",C59)</f>
        <v/>
      </c>
      <c r="O56" s="81">
        <f>SUM(AA41:AD41)</f>
        <v>0</v>
      </c>
      <c r="P56" s="82"/>
      <c r="Q56" s="81">
        <f>S56-Z41</f>
        <v>0</v>
      </c>
      <c r="R56" s="82"/>
      <c r="S56" s="81">
        <f>SUM(C56,F56,I56,L56)</f>
        <v>0</v>
      </c>
      <c r="T56" s="82"/>
      <c r="U56" s="81" t="e">
        <f>RANK(AE41,$AE$41:$AE$44,1)</f>
        <v>#N/A</v>
      </c>
      <c r="V56" s="82"/>
    </row>
    <row r="57" spans="1:26" ht="12.95" customHeight="1" x14ac:dyDescent="0.1">
      <c r="B57" s="37" t="s">
        <v>100</v>
      </c>
      <c r="C57" s="26"/>
      <c r="D57" s="28" t="s">
        <v>29</v>
      </c>
      <c r="E57" s="27"/>
      <c r="F57" s="98"/>
      <c r="G57" s="99"/>
      <c r="H57" s="100"/>
      <c r="I57" s="20" t="str">
        <f>IF(H58="","",H58)</f>
        <v/>
      </c>
      <c r="J57" s="21" t="s">
        <v>29</v>
      </c>
      <c r="K57" s="22" t="str">
        <f>IF(F58="","",F58)</f>
        <v/>
      </c>
      <c r="L57" s="23" t="str">
        <f>IF(H59="","",H59)</f>
        <v/>
      </c>
      <c r="M57" s="12" t="s">
        <v>29</v>
      </c>
      <c r="N57" s="24" t="str">
        <f>IF(F59="","",F59)</f>
        <v/>
      </c>
      <c r="O57" s="81">
        <f>SUM(AA42:AD42)</f>
        <v>0</v>
      </c>
      <c r="P57" s="82"/>
      <c r="Q57" s="81">
        <f>S57-Z42</f>
        <v>0</v>
      </c>
      <c r="R57" s="82"/>
      <c r="S57" s="81">
        <f>SUM(C57,F57,I57,L57)</f>
        <v>0</v>
      </c>
      <c r="T57" s="82"/>
      <c r="U57" s="81" t="e">
        <f>RANK(AE42,$AE$41:$AE$44,1)</f>
        <v>#N/A</v>
      </c>
      <c r="V57" s="82"/>
    </row>
    <row r="58" spans="1:26" ht="12.95" customHeight="1" x14ac:dyDescent="0.1">
      <c r="B58" s="37" t="s">
        <v>101</v>
      </c>
      <c r="C58" s="26"/>
      <c r="D58" s="28" t="s">
        <v>29</v>
      </c>
      <c r="E58" s="27"/>
      <c r="F58" s="26"/>
      <c r="G58" s="28" t="s">
        <v>29</v>
      </c>
      <c r="H58" s="27"/>
      <c r="I58" s="98"/>
      <c r="J58" s="99"/>
      <c r="K58" s="100"/>
      <c r="L58" s="23" t="str">
        <f>IF(K59="","",K59)</f>
        <v/>
      </c>
      <c r="M58" s="12" t="s">
        <v>29</v>
      </c>
      <c r="N58" s="24" t="str">
        <f>IF(I59="","",I59)</f>
        <v/>
      </c>
      <c r="O58" s="81">
        <f>SUM(AA43:AD43)</f>
        <v>0</v>
      </c>
      <c r="P58" s="82"/>
      <c r="Q58" s="81">
        <f>S58-Z43</f>
        <v>0</v>
      </c>
      <c r="R58" s="82"/>
      <c r="S58" s="81">
        <f>SUM(C58,F58,I58,L58)</f>
        <v>0</v>
      </c>
      <c r="T58" s="82"/>
      <c r="U58" s="81" t="e">
        <f>RANK(AE43,$AE$41:$AE$44,1)</f>
        <v>#N/A</v>
      </c>
      <c r="V58" s="82"/>
    </row>
    <row r="59" spans="1:26" ht="12.95" customHeight="1" x14ac:dyDescent="0.1">
      <c r="B59" s="37" t="s">
        <v>102</v>
      </c>
      <c r="C59" s="26"/>
      <c r="D59" s="28" t="s">
        <v>29</v>
      </c>
      <c r="E59" s="27"/>
      <c r="F59" s="26"/>
      <c r="G59" s="28" t="s">
        <v>29</v>
      </c>
      <c r="H59" s="27"/>
      <c r="I59" s="26"/>
      <c r="J59" s="28" t="s">
        <v>29</v>
      </c>
      <c r="K59" s="27"/>
      <c r="L59" s="78"/>
      <c r="M59" s="79"/>
      <c r="N59" s="80"/>
      <c r="O59" s="81">
        <f>SUM(AA44:AD44)</f>
        <v>0</v>
      </c>
      <c r="P59" s="82"/>
      <c r="Q59" s="81">
        <f>S59-Z44</f>
        <v>0</v>
      </c>
      <c r="R59" s="82"/>
      <c r="S59" s="81">
        <f>SUM(C59,F59,I59,L59)</f>
        <v>0</v>
      </c>
      <c r="T59" s="82"/>
      <c r="U59" s="81" t="e">
        <f>RANK(AE44,$AE$41:$AE$44,1)</f>
        <v>#N/A</v>
      </c>
      <c r="V59" s="82"/>
    </row>
    <row r="60" spans="1:26" ht="10.15" customHeight="1" x14ac:dyDescent="0.1"/>
    <row r="64" spans="1:26" ht="0.95" customHeight="1" x14ac:dyDescent="0.1">
      <c r="B64" s="72" t="s">
        <v>0</v>
      </c>
      <c r="C64" s="73"/>
      <c r="D64" s="73"/>
      <c r="E64" s="74" t="s">
        <v>25</v>
      </c>
      <c r="F64" s="75"/>
      <c r="G64" s="74" t="s">
        <v>8</v>
      </c>
      <c r="H64" s="75"/>
      <c r="I64" s="74" t="s">
        <v>9</v>
      </c>
      <c r="J64" s="75"/>
      <c r="L64" s="38"/>
      <c r="M64" s="38"/>
      <c r="N64" s="38"/>
      <c r="O64" s="38"/>
      <c r="P64" s="38"/>
      <c r="V64" s="4"/>
    </row>
    <row r="65" spans="2:22" ht="0.95" customHeight="1" x14ac:dyDescent="0.1">
      <c r="B65" s="39" t="s">
        <v>1</v>
      </c>
      <c r="C65" s="39" t="s">
        <v>26</v>
      </c>
      <c r="D65" s="39" t="s">
        <v>2</v>
      </c>
      <c r="E65" s="76" t="s">
        <v>7</v>
      </c>
      <c r="F65" s="77"/>
      <c r="G65" s="76" t="s">
        <v>4</v>
      </c>
      <c r="H65" s="77"/>
      <c r="I65" s="76" t="s">
        <v>10</v>
      </c>
      <c r="J65" s="77"/>
      <c r="L65" s="40"/>
      <c r="M65" s="40"/>
      <c r="N65" s="40"/>
      <c r="O65" s="40"/>
      <c r="P65" s="40"/>
      <c r="V65" s="4"/>
    </row>
    <row r="66" spans="2:22" ht="0.95" customHeight="1" x14ac:dyDescent="0.1">
      <c r="B66" s="41">
        <v>40</v>
      </c>
      <c r="C66" s="41">
        <v>5</v>
      </c>
      <c r="D66" s="41">
        <v>5</v>
      </c>
      <c r="E66" s="68">
        <v>6</v>
      </c>
      <c r="F66" s="69"/>
      <c r="G66" s="68">
        <v>2</v>
      </c>
      <c r="H66" s="69"/>
      <c r="I66" s="62">
        <f>E66*G66</f>
        <v>12</v>
      </c>
      <c r="J66" s="63"/>
      <c r="L66" s="42"/>
      <c r="M66" s="42"/>
      <c r="N66" s="42"/>
      <c r="O66" s="42"/>
      <c r="P66" s="42"/>
      <c r="V66" s="4"/>
    </row>
    <row r="67" spans="2:22" ht="0.95" customHeight="1" x14ac:dyDescent="0.1"/>
    <row r="68" spans="2:22" ht="0.95" customHeight="1" x14ac:dyDescent="0.1">
      <c r="B68" s="43" t="s">
        <v>31</v>
      </c>
      <c r="C68" s="70" t="s">
        <v>12</v>
      </c>
      <c r="D68" s="71"/>
      <c r="E68" s="64" t="s">
        <v>27</v>
      </c>
      <c r="F68" s="65"/>
      <c r="G68" s="70" t="s">
        <v>15</v>
      </c>
      <c r="H68" s="71"/>
      <c r="I68" s="70" t="s">
        <v>14</v>
      </c>
      <c r="J68" s="71"/>
      <c r="L68" s="16"/>
      <c r="M68" s="16"/>
    </row>
    <row r="69" spans="2:22" ht="0.95" customHeight="1" x14ac:dyDescent="0.1">
      <c r="B69" s="44" t="s">
        <v>6</v>
      </c>
      <c r="C69" s="66" t="s">
        <v>3</v>
      </c>
      <c r="D69" s="67"/>
      <c r="E69" s="66" t="s">
        <v>13</v>
      </c>
      <c r="F69" s="67"/>
      <c r="G69" s="66" t="s">
        <v>5</v>
      </c>
      <c r="H69" s="67"/>
      <c r="I69" s="66" t="s">
        <v>3</v>
      </c>
      <c r="J69" s="67"/>
      <c r="L69" s="16"/>
      <c r="M69" s="16"/>
    </row>
    <row r="70" spans="2:22" ht="0.95" customHeight="1" x14ac:dyDescent="0.1">
      <c r="B70" s="41">
        <v>4</v>
      </c>
      <c r="C70" s="62">
        <f>(B70*(B70-1))/2</f>
        <v>6</v>
      </c>
      <c r="D70" s="63"/>
      <c r="E70" s="68">
        <v>2</v>
      </c>
      <c r="F70" s="69"/>
      <c r="G70" s="62">
        <v>8</v>
      </c>
      <c r="H70" s="63"/>
      <c r="I70" s="62">
        <f>C70*E70</f>
        <v>12</v>
      </c>
      <c r="J70" s="63"/>
      <c r="L70" s="4" t="str">
        <f>IF(I66=I70,"○","×")</f>
        <v>○</v>
      </c>
      <c r="M70" s="42"/>
      <c r="O70" s="4"/>
      <c r="P70" s="4"/>
      <c r="Q70" s="4"/>
      <c r="R70" s="4"/>
      <c r="S70" s="4"/>
    </row>
  </sheetData>
  <mergeCells count="228">
    <mergeCell ref="D5:X5"/>
    <mergeCell ref="V16:X16"/>
    <mergeCell ref="G16:I16"/>
    <mergeCell ref="G17:I17"/>
    <mergeCell ref="P18:R18"/>
    <mergeCell ref="M16:O16"/>
    <mergeCell ref="P16:R16"/>
    <mergeCell ref="P17:R17"/>
    <mergeCell ref="M18:O18"/>
    <mergeCell ref="V18:X18"/>
    <mergeCell ref="W32:X32"/>
    <mergeCell ref="G18:I18"/>
    <mergeCell ref="Q34:R34"/>
    <mergeCell ref="Q28:R28"/>
    <mergeCell ref="M22:O22"/>
    <mergeCell ref="G45:I45"/>
    <mergeCell ref="G22:I22"/>
    <mergeCell ref="V21:X21"/>
    <mergeCell ref="V22:X22"/>
    <mergeCell ref="U28:V28"/>
    <mergeCell ref="P21:R21"/>
    <mergeCell ref="P22:R22"/>
    <mergeCell ref="B12:F12"/>
    <mergeCell ref="P14:R14"/>
    <mergeCell ref="G14:I14"/>
    <mergeCell ref="M17:O17"/>
    <mergeCell ref="G20:X20"/>
    <mergeCell ref="D21:F21"/>
    <mergeCell ref="G19:I19"/>
    <mergeCell ref="V13:X13"/>
    <mergeCell ref="P13:R13"/>
    <mergeCell ref="G13:I13"/>
    <mergeCell ref="D18:F18"/>
    <mergeCell ref="D19:F19"/>
    <mergeCell ref="G15:X15"/>
    <mergeCell ref="V17:X17"/>
    <mergeCell ref="G12:O12"/>
    <mergeCell ref="P12:X12"/>
    <mergeCell ref="M13:O13"/>
    <mergeCell ref="P19:R19"/>
    <mergeCell ref="V19:X19"/>
    <mergeCell ref="M21:O21"/>
    <mergeCell ref="G21:I21"/>
    <mergeCell ref="M19:O19"/>
    <mergeCell ref="M14:O14"/>
    <mergeCell ref="V14:X14"/>
    <mergeCell ref="D42:F42"/>
    <mergeCell ref="L55:N55"/>
    <mergeCell ref="M40:O40"/>
    <mergeCell ref="P45:R45"/>
    <mergeCell ref="P44:R44"/>
    <mergeCell ref="O52:P52"/>
    <mergeCell ref="G44:I44"/>
    <mergeCell ref="I52:K52"/>
    <mergeCell ref="F51:H51"/>
    <mergeCell ref="P43:R43"/>
    <mergeCell ref="P40:R40"/>
    <mergeCell ref="P41:R41"/>
    <mergeCell ref="D13:F13"/>
    <mergeCell ref="D14:F14"/>
    <mergeCell ref="D16:F16"/>
    <mergeCell ref="D17:F17"/>
    <mergeCell ref="G41:I41"/>
    <mergeCell ref="F31:H31"/>
    <mergeCell ref="C25:E25"/>
    <mergeCell ref="I25:K25"/>
    <mergeCell ref="D22:F22"/>
    <mergeCell ref="B39:F39"/>
    <mergeCell ref="C26:E26"/>
    <mergeCell ref="C32:E32"/>
    <mergeCell ref="F25:H25"/>
    <mergeCell ref="F27:H27"/>
    <mergeCell ref="G39:O39"/>
    <mergeCell ref="O33:P33"/>
    <mergeCell ref="I28:K28"/>
    <mergeCell ref="I34:K34"/>
    <mergeCell ref="F49:H49"/>
    <mergeCell ref="L31:N31"/>
    <mergeCell ref="C55:E55"/>
    <mergeCell ref="D46:F46"/>
    <mergeCell ref="C49:E49"/>
    <mergeCell ref="D43:F43"/>
    <mergeCell ref="D44:F44"/>
    <mergeCell ref="C50:E50"/>
    <mergeCell ref="D41:F41"/>
    <mergeCell ref="C31:E31"/>
    <mergeCell ref="G40:I40"/>
    <mergeCell ref="F33:H33"/>
    <mergeCell ref="I31:K31"/>
    <mergeCell ref="D45:F45"/>
    <mergeCell ref="D40:F40"/>
    <mergeCell ref="M45:O45"/>
    <mergeCell ref="M44:O44"/>
    <mergeCell ref="G42:I42"/>
    <mergeCell ref="G43:I43"/>
    <mergeCell ref="I55:K55"/>
    <mergeCell ref="O51:P51"/>
    <mergeCell ref="P42:R42"/>
    <mergeCell ref="L25:N25"/>
    <mergeCell ref="S25:T25"/>
    <mergeCell ref="U25:V25"/>
    <mergeCell ref="W25:X25"/>
    <mergeCell ref="Q25:R25"/>
    <mergeCell ref="L35:N35"/>
    <mergeCell ref="O25:P25"/>
    <mergeCell ref="O26:P26"/>
    <mergeCell ref="O27:P27"/>
    <mergeCell ref="O32:P32"/>
    <mergeCell ref="W31:X31"/>
    <mergeCell ref="O34:P34"/>
    <mergeCell ref="W27:X27"/>
    <mergeCell ref="W28:X28"/>
    <mergeCell ref="Q26:R26"/>
    <mergeCell ref="W33:X33"/>
    <mergeCell ref="W34:X34"/>
    <mergeCell ref="O31:P31"/>
    <mergeCell ref="Q31:R31"/>
    <mergeCell ref="Q32:R32"/>
    <mergeCell ref="W35:X35"/>
    <mergeCell ref="U29:V29"/>
    <mergeCell ref="Q33:R33"/>
    <mergeCell ref="S26:T26"/>
    <mergeCell ref="S33:T33"/>
    <mergeCell ref="L49:N49"/>
    <mergeCell ref="W29:X29"/>
    <mergeCell ref="V45:X45"/>
    <mergeCell ref="U33:V33"/>
    <mergeCell ref="U34:V34"/>
    <mergeCell ref="U35:V35"/>
    <mergeCell ref="S35:T35"/>
    <mergeCell ref="U26:V26"/>
    <mergeCell ref="U27:V27"/>
    <mergeCell ref="S28:T28"/>
    <mergeCell ref="U31:V31"/>
    <mergeCell ref="U32:V32"/>
    <mergeCell ref="O28:P28"/>
    <mergeCell ref="O29:P29"/>
    <mergeCell ref="L29:N29"/>
    <mergeCell ref="W26:X26"/>
    <mergeCell ref="S27:T27"/>
    <mergeCell ref="S32:T32"/>
    <mergeCell ref="S29:T29"/>
    <mergeCell ref="S31:T31"/>
    <mergeCell ref="Q27:R27"/>
    <mergeCell ref="Q29:R29"/>
    <mergeCell ref="O49:P49"/>
    <mergeCell ref="AA34:AD34"/>
    <mergeCell ref="M41:O41"/>
    <mergeCell ref="M42:O42"/>
    <mergeCell ref="M43:O43"/>
    <mergeCell ref="I49:K49"/>
    <mergeCell ref="S56:T56"/>
    <mergeCell ref="U56:V56"/>
    <mergeCell ref="AA40:AD40"/>
    <mergeCell ref="O50:P50"/>
    <mergeCell ref="Q50:R50"/>
    <mergeCell ref="V40:X40"/>
    <mergeCell ref="V41:X41"/>
    <mergeCell ref="V42:X42"/>
    <mergeCell ref="S50:T50"/>
    <mergeCell ref="U50:V50"/>
    <mergeCell ref="O56:P56"/>
    <mergeCell ref="Q56:R56"/>
    <mergeCell ref="S51:T51"/>
    <mergeCell ref="Q35:R35"/>
    <mergeCell ref="O35:P35"/>
    <mergeCell ref="S34:T34"/>
    <mergeCell ref="Q51:R51"/>
    <mergeCell ref="P39:X39"/>
    <mergeCell ref="V43:X43"/>
    <mergeCell ref="V44:X44"/>
    <mergeCell ref="G46:X46"/>
    <mergeCell ref="L53:N53"/>
    <mergeCell ref="S49:T49"/>
    <mergeCell ref="U49:V49"/>
    <mergeCell ref="Q55:R55"/>
    <mergeCell ref="S55:T55"/>
    <mergeCell ref="U57:V57"/>
    <mergeCell ref="Q58:R58"/>
    <mergeCell ref="S58:T58"/>
    <mergeCell ref="Q53:R53"/>
    <mergeCell ref="Q49:R49"/>
    <mergeCell ref="U51:V51"/>
    <mergeCell ref="U52:V52"/>
    <mergeCell ref="U53:V53"/>
    <mergeCell ref="S57:T57"/>
    <mergeCell ref="O58:P58"/>
    <mergeCell ref="O57:P57"/>
    <mergeCell ref="F55:H55"/>
    <mergeCell ref="I58:K58"/>
    <mergeCell ref="F57:H57"/>
    <mergeCell ref="Q59:R59"/>
    <mergeCell ref="S59:T59"/>
    <mergeCell ref="E64:F64"/>
    <mergeCell ref="O55:P55"/>
    <mergeCell ref="Q52:R52"/>
    <mergeCell ref="S52:T52"/>
    <mergeCell ref="U55:V55"/>
    <mergeCell ref="O53:P53"/>
    <mergeCell ref="S53:T53"/>
    <mergeCell ref="U58:V58"/>
    <mergeCell ref="Q57:R57"/>
    <mergeCell ref="U59:V59"/>
    <mergeCell ref="C56:E56"/>
    <mergeCell ref="D4:X4"/>
    <mergeCell ref="C70:D70"/>
    <mergeCell ref="E68:F68"/>
    <mergeCell ref="E69:F69"/>
    <mergeCell ref="E70:F70"/>
    <mergeCell ref="G68:H68"/>
    <mergeCell ref="G69:H69"/>
    <mergeCell ref="G70:H70"/>
    <mergeCell ref="I68:J68"/>
    <mergeCell ref="I69:J69"/>
    <mergeCell ref="B64:D64"/>
    <mergeCell ref="C68:D68"/>
    <mergeCell ref="C69:D69"/>
    <mergeCell ref="I70:J70"/>
    <mergeCell ref="I64:J64"/>
    <mergeCell ref="I65:J65"/>
    <mergeCell ref="E65:F65"/>
    <mergeCell ref="E66:F66"/>
    <mergeCell ref="G64:H64"/>
    <mergeCell ref="G65:H65"/>
    <mergeCell ref="G66:H66"/>
    <mergeCell ref="I66:J66"/>
    <mergeCell ref="L59:N59"/>
    <mergeCell ref="O59:P59"/>
  </mergeCells>
  <phoneticPr fontId="2"/>
  <pageMargins left="0.78740157480314965" right="0" top="0.19685039370078741" bottom="0.19685039370078741" header="0.11811023622047245" footer="0.31496062992125984"/>
  <pageSetup paperSize="9" scale="95" orientation="portrait" r:id="rId1"/>
  <headerFooter alignWithMargins="0"/>
  <rowBreaks count="1" manualBreakCount="1">
    <brk id="60" max="23" man="1"/>
  </rowBreaks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BA4FDF-DF94-4797-8702-A507CA9458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組合せ</vt:lpstr>
      <vt:lpstr>組合せ!Print_Area</vt:lpstr>
    </vt:vector>
  </TitlesOfParts>
  <Company>三井造船株式会社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 卓男</dc:creator>
  <cp:lastModifiedBy>X</cp:lastModifiedBy>
  <cp:lastPrinted>2024-06-20T08:24:27Z</cp:lastPrinted>
  <dcterms:created xsi:type="dcterms:W3CDTF">2010-03-01T03:49:51Z</dcterms:created>
  <dcterms:modified xsi:type="dcterms:W3CDTF">2025-06-02T22:54:47Z</dcterms:modified>
</cp:coreProperties>
</file>